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codeName="ЭтаКнига"/>
  <mc:AlternateContent xmlns:mc="http://schemas.openxmlformats.org/markup-compatibility/2006">
    <mc:Choice Requires="x15">
      <x15ac:absPath xmlns:x15ac="http://schemas.microsoft.com/office/spreadsheetml/2010/11/ac" url="\\JAKBUH\share_jakko\Воронков Денис\Отчеты\2021\!!!!!\Прайсы\"/>
    </mc:Choice>
  </mc:AlternateContent>
  <xr:revisionPtr revIDLastSave="0" documentId="13_ncr:1_{FD9E86C6-63AA-400D-94D0-F82908ABECEB}" xr6:coauthVersionLast="36" xr6:coauthVersionMax="36" xr10:uidLastSave="{00000000-0000-0000-0000-000000000000}"/>
  <bookViews>
    <workbookView xWindow="-108" yWindow="-108" windowWidth="23256" windowHeight="12456" tabRatio="716" xr2:uid="{00000000-000D-0000-FFFF-FFFF00000000}"/>
  </bookViews>
  <sheets>
    <sheet name="Содержание" sheetId="10" r:id="rId1"/>
    <sheet name="1" sheetId="13" r:id="rId2"/>
    <sheet name="2" sheetId="17" r:id="rId3"/>
    <sheet name="3" sheetId="2" r:id="rId4"/>
    <sheet name="4" sheetId="18" r:id="rId5"/>
    <sheet name="5" sheetId="20" r:id="rId6"/>
    <sheet name="6" sheetId="21" r:id="rId7"/>
    <sheet name="7" sheetId="22" r:id="rId8"/>
    <sheet name="8" sheetId="23" r:id="rId9"/>
    <sheet name="10" sheetId="25" r:id="rId10"/>
    <sheet name="9" sheetId="24" r:id="rId11"/>
    <sheet name="11" sheetId="29" r:id="rId12"/>
    <sheet name="12" sheetId="28" r:id="rId13"/>
    <sheet name="Лист1" sheetId="27" state="hidden" r:id="rId14"/>
  </sheets>
  <definedNames>
    <definedName name="_xlnm._FilterDatabase" localSheetId="2" hidden="1">'2'!$B$1:$B$44</definedName>
    <definedName name="_xlnm._FilterDatabase" localSheetId="3" hidden="1">'3'!$B$1:$B$172</definedName>
    <definedName name="_xlnm._FilterDatabase" localSheetId="4" hidden="1">'4'!$B$1:$B$121</definedName>
    <definedName name="_xlnm._FilterDatabase" localSheetId="5" hidden="1">'5'!$B$1:$B$31</definedName>
    <definedName name="_xlnm._FilterDatabase" localSheetId="6" hidden="1">'6'!$B$1:$B$55</definedName>
    <definedName name="_xlnm._FilterDatabase" localSheetId="7" hidden="1">'7'!$B$1:$B$176</definedName>
    <definedName name="_xlnm._FilterDatabase" localSheetId="8" hidden="1">'8'!$B$1:$B$80</definedName>
    <definedName name="_xlnm._FilterDatabase" localSheetId="13" hidden="1">Лист1!$A$1:$O$1</definedName>
    <definedName name="_xlnm.Print_Area" localSheetId="1">'1'!$A$1:$H$12</definedName>
    <definedName name="_xlnm.Print_Area" localSheetId="0">Содержание!$A$1:$K$59</definedName>
  </definedNames>
  <calcPr calcId="191029" refMode="R1C1"/>
</workbook>
</file>

<file path=xl/calcChain.xml><?xml version="1.0" encoding="utf-8"?>
<calcChain xmlns="http://schemas.openxmlformats.org/spreadsheetml/2006/main">
  <c r="K23" i="23" l="1"/>
  <c r="J23" i="23"/>
  <c r="G23" i="23"/>
  <c r="H23" i="23" s="1"/>
  <c r="I23" i="23" s="1"/>
  <c r="D878" i="27"/>
  <c r="E878" i="27"/>
  <c r="K878" i="27"/>
  <c r="K35" i="23" l="1"/>
  <c r="J35" i="23"/>
  <c r="D560" i="27"/>
  <c r="H560" i="27" s="1"/>
  <c r="E560" i="27"/>
  <c r="K560" i="27"/>
  <c r="I560" i="27" l="1"/>
  <c r="E860" i="27"/>
  <c r="E861" i="27"/>
  <c r="E862" i="27"/>
  <c r="E863" i="27"/>
  <c r="E864" i="27"/>
  <c r="E865" i="27"/>
  <c r="E866" i="27"/>
  <c r="E867" i="27"/>
  <c r="E868" i="27"/>
  <c r="E869" i="27"/>
  <c r="G69" i="23" s="1"/>
  <c r="E870" i="27"/>
  <c r="E871" i="27"/>
  <c r="E872" i="27"/>
  <c r="E873" i="27"/>
  <c r="E874" i="27"/>
  <c r="E875" i="27"/>
  <c r="E876" i="27"/>
  <c r="E877" i="27"/>
  <c r="K44" i="21"/>
  <c r="J44" i="21"/>
  <c r="K31" i="21"/>
  <c r="J31" i="21"/>
  <c r="G44" i="21"/>
  <c r="G31" i="21"/>
  <c r="H31" i="21" s="1"/>
  <c r="I31" i="21" s="1"/>
  <c r="D863" i="27"/>
  <c r="D864" i="27"/>
  <c r="D865" i="27"/>
  <c r="D866" i="27"/>
  <c r="D867" i="27"/>
  <c r="D868" i="27"/>
  <c r="D869" i="27"/>
  <c r="D870" i="27"/>
  <c r="D871" i="27"/>
  <c r="D872" i="27"/>
  <c r="D873" i="27"/>
  <c r="D874" i="27"/>
  <c r="D875" i="27"/>
  <c r="D877" i="27"/>
  <c r="K83" i="23"/>
  <c r="J83" i="23"/>
  <c r="K82" i="23"/>
  <c r="J82" i="23"/>
  <c r="K81" i="23"/>
  <c r="J81" i="23"/>
  <c r="K76" i="23"/>
  <c r="J76" i="23"/>
  <c r="K75" i="23"/>
  <c r="J75" i="23"/>
  <c r="K74" i="23"/>
  <c r="J74" i="23"/>
  <c r="K69" i="23"/>
  <c r="J69" i="23"/>
  <c r="K65" i="23"/>
  <c r="J65" i="23"/>
  <c r="K55" i="23"/>
  <c r="J55" i="23"/>
  <c r="K31" i="23"/>
  <c r="J31" i="23"/>
  <c r="K27" i="23"/>
  <c r="J27" i="23"/>
  <c r="G27" i="23"/>
  <c r="G31" i="23"/>
  <c r="G55" i="23"/>
  <c r="G65" i="23"/>
  <c r="G83" i="23"/>
  <c r="G82" i="23"/>
  <c r="G81" i="23"/>
  <c r="G75" i="23"/>
  <c r="G76" i="23"/>
  <c r="G74" i="23"/>
  <c r="K861" i="27"/>
  <c r="K862" i="27"/>
  <c r="K863" i="27"/>
  <c r="K864" i="27"/>
  <c r="K865" i="27"/>
  <c r="K866" i="27"/>
  <c r="K867" i="27"/>
  <c r="K868" i="27"/>
  <c r="K869" i="27"/>
  <c r="K870" i="27"/>
  <c r="K871" i="27"/>
  <c r="K872" i="27"/>
  <c r="K873" i="27"/>
  <c r="K874" i="27"/>
  <c r="K875" i="27"/>
  <c r="K876" i="27"/>
  <c r="K877" i="27"/>
  <c r="E3" i="27" l="1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G35" i="23"/>
  <c r="E561" i="27"/>
  <c r="E562" i="27"/>
  <c r="E563" i="27"/>
  <c r="E564" i="27"/>
  <c r="E565" i="27"/>
  <c r="G41" i="23" s="1"/>
  <c r="E566" i="27"/>
  <c r="E567" i="27"/>
  <c r="E568" i="27"/>
  <c r="E569" i="27"/>
  <c r="E570" i="27"/>
  <c r="E571" i="27"/>
  <c r="E572" i="27"/>
  <c r="E573" i="27"/>
  <c r="E574" i="27"/>
  <c r="E575" i="27"/>
  <c r="E576" i="27"/>
  <c r="E577" i="27"/>
  <c r="E578" i="27"/>
  <c r="G62" i="23" s="1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7" i="27"/>
  <c r="E608" i="27"/>
  <c r="E609" i="27"/>
  <c r="E610" i="27"/>
  <c r="E611" i="27"/>
  <c r="E612" i="27"/>
  <c r="E613" i="27"/>
  <c r="E614" i="27"/>
  <c r="E615" i="27"/>
  <c r="E616" i="27"/>
  <c r="E617" i="27"/>
  <c r="G47" i="21" s="1"/>
  <c r="E618" i="27"/>
  <c r="E619" i="27"/>
  <c r="E620" i="27"/>
  <c r="E621" i="27"/>
  <c r="E622" i="27"/>
  <c r="E623" i="27"/>
  <c r="E624" i="27"/>
  <c r="E625" i="27"/>
  <c r="E626" i="27"/>
  <c r="E627" i="27"/>
  <c r="E628" i="27"/>
  <c r="E629" i="27"/>
  <c r="E630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3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3" i="27"/>
  <c r="E674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27" i="27"/>
  <c r="E728" i="27"/>
  <c r="E729" i="27"/>
  <c r="E730" i="27"/>
  <c r="E731" i="27"/>
  <c r="E732" i="27"/>
  <c r="E733" i="27"/>
  <c r="E734" i="27"/>
  <c r="E735" i="27"/>
  <c r="E736" i="27"/>
  <c r="E737" i="27"/>
  <c r="E738" i="27"/>
  <c r="E739" i="27"/>
  <c r="E740" i="27"/>
  <c r="E741" i="27"/>
  <c r="E742" i="27"/>
  <c r="E743" i="27"/>
  <c r="E744" i="27"/>
  <c r="E745" i="27"/>
  <c r="E746" i="27"/>
  <c r="E747" i="27"/>
  <c r="E748" i="27"/>
  <c r="E749" i="27"/>
  <c r="E750" i="27"/>
  <c r="E751" i="27"/>
  <c r="E752" i="27"/>
  <c r="E753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6" i="27"/>
  <c r="E767" i="27"/>
  <c r="E768" i="27"/>
  <c r="E769" i="27"/>
  <c r="E770" i="27"/>
  <c r="E771" i="27"/>
  <c r="E772" i="27"/>
  <c r="E773" i="27"/>
  <c r="E774" i="27"/>
  <c r="E775" i="27"/>
  <c r="E776" i="27"/>
  <c r="E777" i="27"/>
  <c r="E778" i="27"/>
  <c r="E779" i="27"/>
  <c r="E780" i="27"/>
  <c r="E781" i="27"/>
  <c r="E782" i="27"/>
  <c r="E783" i="27"/>
  <c r="E784" i="27"/>
  <c r="E785" i="27"/>
  <c r="E786" i="27"/>
  <c r="E787" i="27"/>
  <c r="E788" i="27"/>
  <c r="E789" i="27"/>
  <c r="E790" i="27"/>
  <c r="E791" i="27"/>
  <c r="E792" i="27"/>
  <c r="E793" i="27"/>
  <c r="E794" i="27"/>
  <c r="E795" i="27"/>
  <c r="E796" i="27"/>
  <c r="E797" i="27"/>
  <c r="E798" i="27"/>
  <c r="E799" i="27"/>
  <c r="E800" i="27"/>
  <c r="E801" i="27"/>
  <c r="E802" i="27"/>
  <c r="E803" i="27"/>
  <c r="E804" i="27"/>
  <c r="E805" i="27"/>
  <c r="E806" i="27"/>
  <c r="E807" i="27"/>
  <c r="E808" i="27"/>
  <c r="E809" i="27"/>
  <c r="E810" i="27"/>
  <c r="E811" i="27"/>
  <c r="E812" i="27"/>
  <c r="E813" i="27"/>
  <c r="E814" i="27"/>
  <c r="E815" i="27"/>
  <c r="E816" i="27"/>
  <c r="E817" i="27"/>
  <c r="E818" i="27"/>
  <c r="E819" i="27"/>
  <c r="E820" i="27"/>
  <c r="E821" i="27"/>
  <c r="E822" i="27"/>
  <c r="E823" i="27"/>
  <c r="E824" i="27"/>
  <c r="E825" i="27"/>
  <c r="E826" i="27"/>
  <c r="E827" i="27"/>
  <c r="E828" i="27"/>
  <c r="E829" i="27"/>
  <c r="E830" i="27"/>
  <c r="E831" i="27"/>
  <c r="E832" i="27"/>
  <c r="E833" i="27"/>
  <c r="E834" i="27"/>
  <c r="E835" i="27"/>
  <c r="E836" i="27"/>
  <c r="E837" i="27"/>
  <c r="E838" i="27"/>
  <c r="E839" i="27"/>
  <c r="E840" i="27"/>
  <c r="E841" i="27"/>
  <c r="E842" i="27"/>
  <c r="E843" i="27"/>
  <c r="E844" i="27"/>
  <c r="E845" i="27"/>
  <c r="E846" i="27"/>
  <c r="E847" i="27"/>
  <c r="E848" i="27"/>
  <c r="E849" i="27"/>
  <c r="E850" i="27"/>
  <c r="E851" i="27"/>
  <c r="E852" i="27"/>
  <c r="E853" i="27"/>
  <c r="E854" i="27"/>
  <c r="E855" i="27"/>
  <c r="E856" i="27"/>
  <c r="G45" i="23" s="1"/>
  <c r="E857" i="27"/>
  <c r="E858" i="27"/>
  <c r="E859" i="27"/>
  <c r="E2" i="27"/>
  <c r="G8" i="13" l="1"/>
  <c r="G12" i="13"/>
  <c r="G15" i="13"/>
  <c r="G6" i="13"/>
  <c r="K624" i="27"/>
  <c r="G7" i="13"/>
  <c r="K625" i="27"/>
  <c r="K626" i="27"/>
  <c r="G13" i="13"/>
  <c r="K627" i="27"/>
  <c r="G17" i="13"/>
  <c r="K628" i="27"/>
  <c r="G18" i="13"/>
  <c r="K629" i="27"/>
  <c r="K630" i="27"/>
  <c r="G9" i="13"/>
  <c r="K631" i="27"/>
  <c r="G11" i="13"/>
  <c r="K632" i="27"/>
  <c r="G10" i="13"/>
  <c r="K633" i="27"/>
  <c r="G14" i="13"/>
  <c r="K634" i="27"/>
  <c r="K635" i="27"/>
  <c r="K852" i="27" l="1"/>
  <c r="K853" i="27"/>
  <c r="K854" i="27"/>
  <c r="K855" i="27"/>
  <c r="K856" i="27"/>
  <c r="K857" i="27" l="1"/>
  <c r="K132" i="22" l="1"/>
  <c r="K131" i="22"/>
  <c r="J132" i="22"/>
  <c r="J131" i="22"/>
  <c r="G132" i="22"/>
  <c r="G131" i="22"/>
  <c r="K859" i="27"/>
  <c r="K860" i="27"/>
  <c r="K64" i="22" l="1"/>
  <c r="J64" i="22"/>
  <c r="G64" i="22"/>
  <c r="K858" i="27"/>
  <c r="J6" i="25"/>
  <c r="F6" i="25"/>
  <c r="I6" i="25"/>
  <c r="G5" i="29" l="1"/>
  <c r="G124" i="22" l="1"/>
  <c r="F7" i="29" l="1"/>
  <c r="F8" i="29"/>
  <c r="G8" i="29" s="1"/>
  <c r="H8" i="29" s="1"/>
  <c r="F9" i="29"/>
  <c r="G9" i="29" s="1"/>
  <c r="H9" i="29" s="1"/>
  <c r="F10" i="29"/>
  <c r="G10" i="29" s="1"/>
  <c r="H10" i="29" s="1"/>
  <c r="F17" i="29"/>
  <c r="G17" i="29" s="1"/>
  <c r="H17" i="29" s="1"/>
  <c r="F6" i="29"/>
  <c r="H706" i="27"/>
  <c r="I706" i="27"/>
  <c r="K706" i="27"/>
  <c r="H696" i="27"/>
  <c r="I7" i="29" s="1"/>
  <c r="I696" i="27"/>
  <c r="J7" i="29" s="1"/>
  <c r="K696" i="27"/>
  <c r="H697" i="27"/>
  <c r="I8" i="29" s="1"/>
  <c r="I697" i="27"/>
  <c r="J8" i="29" s="1"/>
  <c r="K697" i="27"/>
  <c r="H698" i="27"/>
  <c r="I9" i="29" s="1"/>
  <c r="I698" i="27"/>
  <c r="J9" i="29" s="1"/>
  <c r="K698" i="27"/>
  <c r="H699" i="27"/>
  <c r="I10" i="29" s="1"/>
  <c r="I699" i="27"/>
  <c r="J10" i="29" s="1"/>
  <c r="K699" i="27"/>
  <c r="F11" i="29"/>
  <c r="H700" i="27"/>
  <c r="I11" i="29" s="1"/>
  <c r="I700" i="27"/>
  <c r="J11" i="29" s="1"/>
  <c r="K700" i="27"/>
  <c r="F12" i="29"/>
  <c r="G12" i="29" s="1"/>
  <c r="H12" i="29" s="1"/>
  <c r="H701" i="27"/>
  <c r="I12" i="29" s="1"/>
  <c r="I701" i="27"/>
  <c r="J12" i="29" s="1"/>
  <c r="K701" i="27"/>
  <c r="F13" i="29"/>
  <c r="H702" i="27"/>
  <c r="I13" i="29" s="1"/>
  <c r="I702" i="27"/>
  <c r="J13" i="29" s="1"/>
  <c r="K702" i="27"/>
  <c r="F14" i="29"/>
  <c r="G14" i="29" s="1"/>
  <c r="H14" i="29" s="1"/>
  <c r="H703" i="27"/>
  <c r="I14" i="29" s="1"/>
  <c r="I703" i="27"/>
  <c r="J14" i="29" s="1"/>
  <c r="K703" i="27"/>
  <c r="F15" i="29"/>
  <c r="G15" i="29" s="1"/>
  <c r="H15" i="29" s="1"/>
  <c r="H704" i="27"/>
  <c r="I15" i="29" s="1"/>
  <c r="I704" i="27"/>
  <c r="J15" i="29" s="1"/>
  <c r="K704" i="27"/>
  <c r="F16" i="29"/>
  <c r="G16" i="29" s="1"/>
  <c r="H16" i="29" s="1"/>
  <c r="H705" i="27"/>
  <c r="I16" i="29" s="1"/>
  <c r="I705" i="27"/>
  <c r="J16" i="29" s="1"/>
  <c r="K705" i="27"/>
  <c r="C3" i="29"/>
  <c r="I17" i="29" l="1"/>
  <c r="J17" i="29"/>
  <c r="G7" i="29"/>
  <c r="H7" i="29" s="1"/>
  <c r="G11" i="29"/>
  <c r="H11" i="29" s="1"/>
  <c r="G13" i="29"/>
  <c r="H13" i="29" s="1"/>
  <c r="G6" i="29"/>
  <c r="H6" i="29" s="1"/>
  <c r="G25" i="18"/>
  <c r="G10" i="18"/>
  <c r="G175" i="22"/>
  <c r="G98" i="22"/>
  <c r="G101" i="22"/>
  <c r="K848" i="27"/>
  <c r="K850" i="27"/>
  <c r="K849" i="27"/>
  <c r="K851" i="27"/>
  <c r="H5" i="29" l="1"/>
  <c r="K345" i="27"/>
  <c r="K346" i="27"/>
  <c r="K347" i="27"/>
  <c r="K348" i="27"/>
  <c r="K349" i="27"/>
  <c r="K350" i="27"/>
  <c r="K351" i="27"/>
  <c r="K352" i="27"/>
  <c r="K353" i="27"/>
  <c r="K354" i="27"/>
  <c r="K355" i="27"/>
  <c r="K356" i="27"/>
  <c r="K357" i="27"/>
  <c r="K358" i="27"/>
  <c r="K359" i="27"/>
  <c r="K360" i="27"/>
  <c r="K361" i="27"/>
  <c r="K362" i="27"/>
  <c r="K363" i="27"/>
  <c r="K364" i="27"/>
  <c r="K365" i="27"/>
  <c r="K366" i="27"/>
  <c r="K367" i="27"/>
  <c r="K368" i="27"/>
  <c r="K369" i="27"/>
  <c r="K370" i="27"/>
  <c r="K371" i="27"/>
  <c r="K372" i="27"/>
  <c r="K373" i="27"/>
  <c r="K374" i="27"/>
  <c r="K375" i="27"/>
  <c r="K376" i="27"/>
  <c r="K377" i="27"/>
  <c r="K378" i="27"/>
  <c r="K379" i="27"/>
  <c r="K380" i="27"/>
  <c r="K381" i="27"/>
  <c r="K382" i="27"/>
  <c r="K383" i="27"/>
  <c r="K384" i="27"/>
  <c r="K385" i="27"/>
  <c r="K386" i="27"/>
  <c r="K387" i="27"/>
  <c r="K388" i="27"/>
  <c r="K389" i="27"/>
  <c r="K390" i="27"/>
  <c r="K391" i="27"/>
  <c r="K392" i="27"/>
  <c r="K393" i="27"/>
  <c r="K394" i="27"/>
  <c r="K395" i="27"/>
  <c r="K396" i="27"/>
  <c r="K397" i="27"/>
  <c r="K398" i="27"/>
  <c r="K399" i="27"/>
  <c r="K401" i="27"/>
  <c r="K402" i="27"/>
  <c r="K403" i="27"/>
  <c r="K404" i="27"/>
  <c r="K405" i="27"/>
  <c r="K406" i="27"/>
  <c r="K407" i="27"/>
  <c r="K408" i="27"/>
  <c r="K409" i="27"/>
  <c r="K410" i="27"/>
  <c r="K411" i="27"/>
  <c r="K412" i="27"/>
  <c r="K413" i="27"/>
  <c r="K414" i="27"/>
  <c r="K415" i="27"/>
  <c r="K416" i="27"/>
  <c r="K419" i="27"/>
  <c r="K420" i="27"/>
  <c r="K421" i="27"/>
  <c r="K422" i="27"/>
  <c r="K423" i="27"/>
  <c r="K424" i="27"/>
  <c r="K425" i="27"/>
  <c r="K426" i="27"/>
  <c r="K427" i="27"/>
  <c r="K428" i="27"/>
  <c r="K429" i="27"/>
  <c r="K430" i="27"/>
  <c r="K431" i="27"/>
  <c r="K432" i="27"/>
  <c r="K433" i="27"/>
  <c r="K434" i="27"/>
  <c r="K435" i="27"/>
  <c r="K436" i="27"/>
  <c r="K437" i="27"/>
  <c r="K438" i="27"/>
  <c r="K439" i="27"/>
  <c r="K440" i="27"/>
  <c r="K441" i="27"/>
  <c r="K442" i="27"/>
  <c r="K443" i="27"/>
  <c r="K444" i="27"/>
  <c r="K445" i="27"/>
  <c r="K447" i="27"/>
  <c r="K448" i="27"/>
  <c r="K449" i="27"/>
  <c r="K450" i="27"/>
  <c r="K451" i="27"/>
  <c r="K452" i="27"/>
  <c r="K453" i="27"/>
  <c r="K454" i="27"/>
  <c r="K455" i="27"/>
  <c r="K456" i="27"/>
  <c r="K457" i="27"/>
  <c r="K458" i="27"/>
  <c r="K459" i="27"/>
  <c r="K460" i="27"/>
  <c r="K461" i="27"/>
  <c r="K462" i="27"/>
  <c r="K463" i="27"/>
  <c r="K464" i="27"/>
  <c r="K465" i="27"/>
  <c r="K466" i="27"/>
  <c r="K467" i="27"/>
  <c r="K468" i="27"/>
  <c r="K469" i="27"/>
  <c r="K470" i="27"/>
  <c r="K471" i="27"/>
  <c r="K472" i="27"/>
  <c r="K473" i="27"/>
  <c r="K474" i="27"/>
  <c r="K475" i="27"/>
  <c r="K476" i="27"/>
  <c r="K477" i="27"/>
  <c r="K478" i="27"/>
  <c r="K479" i="27"/>
  <c r="K480" i="27"/>
  <c r="K481" i="27"/>
  <c r="K482" i="27"/>
  <c r="K483" i="27"/>
  <c r="K484" i="27"/>
  <c r="K485" i="27"/>
  <c r="K486" i="27"/>
  <c r="K487" i="27"/>
  <c r="K488" i="27"/>
  <c r="K489" i="27"/>
  <c r="K490" i="27"/>
  <c r="K491" i="27"/>
  <c r="K492" i="27"/>
  <c r="K493" i="27"/>
  <c r="K494" i="27"/>
  <c r="K495" i="27"/>
  <c r="K496" i="27"/>
  <c r="K497" i="27"/>
  <c r="K498" i="27"/>
  <c r="K499" i="27"/>
  <c r="K500" i="27"/>
  <c r="K501" i="27"/>
  <c r="K503" i="27"/>
  <c r="K504" i="27"/>
  <c r="K506" i="27"/>
  <c r="K515" i="27"/>
  <c r="K517" i="27"/>
  <c r="K518" i="27"/>
  <c r="K520" i="27"/>
  <c r="K521" i="27"/>
  <c r="K523" i="27"/>
  <c r="K524" i="27"/>
  <c r="K525" i="27"/>
  <c r="K526" i="27"/>
  <c r="K528" i="27"/>
  <c r="K531" i="27"/>
  <c r="K533" i="27"/>
  <c r="K534" i="27"/>
  <c r="K536" i="27"/>
  <c r="K537" i="27"/>
  <c r="K538" i="27"/>
  <c r="K539" i="27"/>
  <c r="K540" i="27"/>
  <c r="K541" i="27"/>
  <c r="K542" i="27"/>
  <c r="K543" i="27"/>
  <c r="K544" i="27"/>
  <c r="K545" i="27"/>
  <c r="K546" i="27"/>
  <c r="K547" i="27"/>
  <c r="K548" i="27"/>
  <c r="K549" i="27"/>
  <c r="K550" i="27"/>
  <c r="K551" i="27"/>
  <c r="K552" i="27"/>
  <c r="K553" i="27"/>
  <c r="K554" i="27"/>
  <c r="K555" i="27"/>
  <c r="K556" i="27"/>
  <c r="K557" i="27"/>
  <c r="K558" i="27"/>
  <c r="K559" i="27"/>
  <c r="K561" i="27"/>
  <c r="K562" i="27"/>
  <c r="K563" i="27"/>
  <c r="K564" i="27"/>
  <c r="K565" i="27"/>
  <c r="K566" i="27"/>
  <c r="K567" i="27"/>
  <c r="K568" i="27"/>
  <c r="K569" i="27"/>
  <c r="K570" i="27"/>
  <c r="K571" i="27"/>
  <c r="K572" i="27"/>
  <c r="K573" i="27"/>
  <c r="K574" i="27"/>
  <c r="K575" i="27"/>
  <c r="K576" i="27"/>
  <c r="K577" i="27"/>
  <c r="K578" i="27"/>
  <c r="K579" i="27"/>
  <c r="K580" i="27"/>
  <c r="K581" i="27"/>
  <c r="K582" i="27"/>
  <c r="K583" i="27"/>
  <c r="K584" i="27"/>
  <c r="K585" i="27"/>
  <c r="K586" i="27"/>
  <c r="K587" i="27"/>
  <c r="K588" i="27"/>
  <c r="K589" i="27"/>
  <c r="K590" i="27"/>
  <c r="K591" i="27"/>
  <c r="K592" i="27"/>
  <c r="K593" i="27"/>
  <c r="K594" i="27"/>
  <c r="K595" i="27"/>
  <c r="K596" i="27"/>
  <c r="K597" i="27"/>
  <c r="K598" i="27"/>
  <c r="K599" i="27"/>
  <c r="K600" i="27"/>
  <c r="K601" i="27"/>
  <c r="K602" i="27"/>
  <c r="K603" i="27"/>
  <c r="K604" i="27"/>
  <c r="K605" i="27"/>
  <c r="K606" i="27"/>
  <c r="K607" i="27"/>
  <c r="K608" i="27"/>
  <c r="K609" i="27"/>
  <c r="K610" i="27"/>
  <c r="K611" i="27"/>
  <c r="K612" i="27"/>
  <c r="K613" i="27"/>
  <c r="K614" i="27"/>
  <c r="K615" i="27"/>
  <c r="K616" i="27"/>
  <c r="K617" i="27"/>
  <c r="K618" i="27"/>
  <c r="K619" i="27"/>
  <c r="K620" i="27"/>
  <c r="K621" i="27"/>
  <c r="K622" i="27"/>
  <c r="K623" i="27"/>
  <c r="K636" i="27"/>
  <c r="K637" i="27"/>
  <c r="K638" i="27"/>
  <c r="K639" i="27"/>
  <c r="K640" i="27"/>
  <c r="K641" i="27"/>
  <c r="K642" i="27"/>
  <c r="K643" i="27"/>
  <c r="K644" i="27"/>
  <c r="K645" i="27"/>
  <c r="K646" i="27"/>
  <c r="K647" i="27"/>
  <c r="K648" i="27"/>
  <c r="K649" i="27"/>
  <c r="K650" i="27"/>
  <c r="K651" i="27"/>
  <c r="K652" i="27"/>
  <c r="K653" i="27"/>
  <c r="K654" i="27"/>
  <c r="K655" i="27"/>
  <c r="K656" i="27"/>
  <c r="K657" i="27"/>
  <c r="K658" i="27"/>
  <c r="K659" i="27"/>
  <c r="K660" i="27"/>
  <c r="K661" i="27"/>
  <c r="K662" i="27"/>
  <c r="K663" i="27"/>
  <c r="K664" i="27"/>
  <c r="K665" i="27"/>
  <c r="K666" i="27"/>
  <c r="K667" i="27"/>
  <c r="K668" i="27"/>
  <c r="K669" i="27"/>
  <c r="K670" i="27"/>
  <c r="K671" i="27"/>
  <c r="K672" i="27"/>
  <c r="K673" i="27"/>
  <c r="K674" i="27"/>
  <c r="K675" i="27"/>
  <c r="K676" i="27"/>
  <c r="H30" i="10" l="1"/>
  <c r="D342" i="27"/>
  <c r="I342" i="27" s="1"/>
  <c r="D343" i="27"/>
  <c r="I343" i="27" s="1"/>
  <c r="D344" i="27"/>
  <c r="I344" i="27" s="1"/>
  <c r="D345" i="27"/>
  <c r="I345" i="27" s="1"/>
  <c r="H345" i="27" l="1"/>
  <c r="H344" i="27"/>
  <c r="H343" i="27"/>
  <c r="H342" i="27"/>
  <c r="G26" i="23"/>
  <c r="K3" i="27"/>
  <c r="K4" i="27"/>
  <c r="K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K134" i="27"/>
  <c r="K135" i="27"/>
  <c r="K136" i="27"/>
  <c r="K137" i="27"/>
  <c r="K138" i="27"/>
  <c r="K139" i="27"/>
  <c r="K140" i="27"/>
  <c r="K141" i="27"/>
  <c r="K142" i="27"/>
  <c r="K143" i="27"/>
  <c r="K144" i="27"/>
  <c r="K145" i="27"/>
  <c r="K146" i="27"/>
  <c r="K147" i="27"/>
  <c r="K148" i="27"/>
  <c r="K149" i="27"/>
  <c r="K150" i="27"/>
  <c r="K151" i="27"/>
  <c r="K152" i="27"/>
  <c r="K153" i="27"/>
  <c r="K154" i="27"/>
  <c r="K155" i="27"/>
  <c r="K156" i="27"/>
  <c r="K157" i="27"/>
  <c r="K158" i="27"/>
  <c r="K159" i="27"/>
  <c r="K160" i="27"/>
  <c r="K161" i="27"/>
  <c r="K162" i="27"/>
  <c r="K163" i="27"/>
  <c r="K164" i="27"/>
  <c r="K165" i="27"/>
  <c r="K166" i="27"/>
  <c r="K167" i="27"/>
  <c r="K168" i="27"/>
  <c r="K169" i="27"/>
  <c r="K170" i="27"/>
  <c r="K171" i="27"/>
  <c r="K172" i="27"/>
  <c r="K173" i="27"/>
  <c r="K174" i="27"/>
  <c r="K175" i="27"/>
  <c r="K176" i="27"/>
  <c r="K177" i="27"/>
  <c r="K178" i="27"/>
  <c r="K179" i="27"/>
  <c r="K180" i="27"/>
  <c r="K181" i="27"/>
  <c r="K182" i="27"/>
  <c r="K183" i="27"/>
  <c r="K184" i="27"/>
  <c r="K185" i="27"/>
  <c r="K186" i="27"/>
  <c r="K187" i="27"/>
  <c r="K188" i="27"/>
  <c r="K189" i="27"/>
  <c r="K190" i="27"/>
  <c r="K191" i="27"/>
  <c r="K192" i="27"/>
  <c r="K193" i="27"/>
  <c r="K194" i="27"/>
  <c r="K195" i="27"/>
  <c r="K196" i="27"/>
  <c r="K197" i="27"/>
  <c r="K198" i="27"/>
  <c r="K199" i="27"/>
  <c r="K200" i="27"/>
  <c r="K201" i="27"/>
  <c r="K202" i="27"/>
  <c r="K203" i="27"/>
  <c r="K204" i="27"/>
  <c r="K205" i="27"/>
  <c r="K206" i="27"/>
  <c r="K207" i="27"/>
  <c r="K208" i="27"/>
  <c r="K211" i="27"/>
  <c r="K212" i="27"/>
  <c r="K213" i="27"/>
  <c r="K214" i="27"/>
  <c r="K215" i="27"/>
  <c r="K216" i="27"/>
  <c r="K217" i="27"/>
  <c r="K218" i="27"/>
  <c r="K219" i="27"/>
  <c r="K220" i="27"/>
  <c r="K221" i="27"/>
  <c r="K222" i="27"/>
  <c r="K223" i="27"/>
  <c r="K224" i="27"/>
  <c r="K225" i="27"/>
  <c r="K226" i="27"/>
  <c r="K227" i="27"/>
  <c r="K228" i="27"/>
  <c r="K229" i="27"/>
  <c r="K230" i="27"/>
  <c r="K231" i="27"/>
  <c r="K232" i="27"/>
  <c r="K233" i="27"/>
  <c r="K234" i="27"/>
  <c r="K235" i="27"/>
  <c r="K236" i="27"/>
  <c r="K237" i="27"/>
  <c r="K238" i="27"/>
  <c r="K239" i="27"/>
  <c r="K240" i="27"/>
  <c r="K241" i="27"/>
  <c r="K242" i="27"/>
  <c r="K243" i="27"/>
  <c r="K244" i="27"/>
  <c r="K245" i="27"/>
  <c r="K246" i="27"/>
  <c r="K247" i="27"/>
  <c r="K248" i="27"/>
  <c r="K249" i="27"/>
  <c r="K250" i="27"/>
  <c r="K251" i="27"/>
  <c r="K252" i="27"/>
  <c r="K253" i="27"/>
  <c r="K254" i="27"/>
  <c r="K255" i="27"/>
  <c r="K256" i="27"/>
  <c r="K257" i="27"/>
  <c r="K258" i="27"/>
  <c r="K259" i="27"/>
  <c r="K260" i="27"/>
  <c r="K261" i="27"/>
  <c r="K262" i="27"/>
  <c r="K263" i="27"/>
  <c r="K264" i="27"/>
  <c r="K265" i="27"/>
  <c r="K266" i="27"/>
  <c r="K267" i="27"/>
  <c r="K268" i="27"/>
  <c r="K269" i="27"/>
  <c r="K270" i="27"/>
  <c r="K271" i="27"/>
  <c r="K272" i="27"/>
  <c r="K273" i="27"/>
  <c r="K274" i="27"/>
  <c r="K275" i="27"/>
  <c r="K276" i="27"/>
  <c r="K277" i="27"/>
  <c r="K278" i="27"/>
  <c r="K279" i="27"/>
  <c r="K280" i="27"/>
  <c r="K281" i="27"/>
  <c r="K282" i="27"/>
  <c r="K283" i="27"/>
  <c r="K284" i="27"/>
  <c r="K285" i="27"/>
  <c r="K286" i="27"/>
  <c r="K287" i="27"/>
  <c r="K288" i="27"/>
  <c r="K289" i="27"/>
  <c r="K290" i="27"/>
  <c r="K291" i="27"/>
  <c r="K292" i="27"/>
  <c r="K293" i="27"/>
  <c r="K295" i="27"/>
  <c r="K296" i="27"/>
  <c r="K297" i="27"/>
  <c r="K298" i="27"/>
  <c r="K299" i="27"/>
  <c r="K300" i="27"/>
  <c r="K301" i="27"/>
  <c r="K302" i="27"/>
  <c r="K303" i="27"/>
  <c r="K304" i="27"/>
  <c r="K305" i="27"/>
  <c r="K306" i="27"/>
  <c r="K307" i="27"/>
  <c r="K308" i="27"/>
  <c r="K309" i="27"/>
  <c r="K310" i="27"/>
  <c r="K311" i="27"/>
  <c r="K312" i="27"/>
  <c r="K313" i="27"/>
  <c r="K314" i="27"/>
  <c r="K315" i="27"/>
  <c r="K316" i="27"/>
  <c r="K317" i="27"/>
  <c r="K318" i="27"/>
  <c r="K319" i="27"/>
  <c r="K320" i="27"/>
  <c r="K321" i="27"/>
  <c r="K324" i="27"/>
  <c r="K325" i="27"/>
  <c r="K326" i="27"/>
  <c r="K327" i="27"/>
  <c r="K328" i="27"/>
  <c r="K329" i="27"/>
  <c r="K330" i="27"/>
  <c r="K331" i="27"/>
  <c r="K332" i="27"/>
  <c r="K333" i="27"/>
  <c r="K334" i="27"/>
  <c r="K335" i="27"/>
  <c r="K336" i="27"/>
  <c r="K337" i="27"/>
  <c r="K338" i="27"/>
  <c r="K339" i="27"/>
  <c r="K340" i="27"/>
  <c r="K341" i="27"/>
  <c r="K342" i="27"/>
  <c r="K343" i="27"/>
  <c r="K344" i="27"/>
  <c r="K677" i="27"/>
  <c r="K678" i="27"/>
  <c r="K679" i="27"/>
  <c r="K680" i="27"/>
  <c r="K681" i="27"/>
  <c r="K682" i="27"/>
  <c r="K683" i="27"/>
  <c r="K684" i="27"/>
  <c r="K685" i="27"/>
  <c r="K686" i="27"/>
  <c r="K687" i="27"/>
  <c r="K688" i="27"/>
  <c r="K689" i="27"/>
  <c r="K690" i="27"/>
  <c r="K691" i="27"/>
  <c r="K692" i="27"/>
  <c r="K693" i="27"/>
  <c r="K694" i="27"/>
  <c r="K695" i="27"/>
  <c r="K707" i="27"/>
  <c r="K708" i="27"/>
  <c r="K709" i="27"/>
  <c r="K711" i="27"/>
  <c r="K712" i="27"/>
  <c r="K713" i="27"/>
  <c r="K714" i="27"/>
  <c r="K715" i="27"/>
  <c r="K716" i="27"/>
  <c r="K717" i="27"/>
  <c r="K718" i="27"/>
  <c r="K719" i="27"/>
  <c r="K720" i="27"/>
  <c r="K721" i="27"/>
  <c r="K722" i="27"/>
  <c r="K723" i="27"/>
  <c r="K724" i="27"/>
  <c r="K727" i="27"/>
  <c r="K728" i="27"/>
  <c r="K729" i="27"/>
  <c r="K730" i="27"/>
  <c r="K731" i="27"/>
  <c r="K732" i="27"/>
  <c r="K733" i="27"/>
  <c r="K734" i="27"/>
  <c r="K735" i="27"/>
  <c r="K736" i="27"/>
  <c r="K737" i="27"/>
  <c r="K738" i="27"/>
  <c r="K741" i="27"/>
  <c r="K742" i="27"/>
  <c r="K743" i="27"/>
  <c r="K745" i="27"/>
  <c r="K746" i="27"/>
  <c r="K749" i="27"/>
  <c r="K750" i="27"/>
  <c r="K751" i="27"/>
  <c r="K752" i="27"/>
  <c r="K753" i="27"/>
  <c r="K754" i="27"/>
  <c r="K755" i="27"/>
  <c r="K756" i="27"/>
  <c r="K757" i="27"/>
  <c r="K758" i="27"/>
  <c r="K759" i="27"/>
  <c r="K760" i="27"/>
  <c r="K761" i="27"/>
  <c r="K762" i="27"/>
  <c r="K763" i="27"/>
  <c r="K764" i="27"/>
  <c r="K765" i="27"/>
  <c r="K766" i="27"/>
  <c r="K767" i="27"/>
  <c r="K768" i="27"/>
  <c r="K769" i="27"/>
  <c r="K770" i="27"/>
  <c r="K771" i="27"/>
  <c r="K772" i="27"/>
  <c r="K773" i="27"/>
  <c r="K774" i="27"/>
  <c r="K775" i="27"/>
  <c r="K776" i="27"/>
  <c r="K777" i="27"/>
  <c r="K778" i="27"/>
  <c r="K779" i="27"/>
  <c r="K780" i="27"/>
  <c r="K781" i="27"/>
  <c r="K782" i="27"/>
  <c r="K783" i="27"/>
  <c r="K784" i="27"/>
  <c r="K785" i="27"/>
  <c r="K786" i="27"/>
  <c r="K787" i="27"/>
  <c r="K788" i="27"/>
  <c r="K789" i="27"/>
  <c r="K790" i="27"/>
  <c r="K791" i="27"/>
  <c r="K792" i="27"/>
  <c r="K794" i="27"/>
  <c r="K795" i="27"/>
  <c r="K796" i="27"/>
  <c r="K797" i="27"/>
  <c r="K798" i="27"/>
  <c r="K799" i="27"/>
  <c r="K800" i="27"/>
  <c r="K801" i="27"/>
  <c r="K802" i="27"/>
  <c r="K803" i="27"/>
  <c r="K804" i="27"/>
  <c r="K805" i="27"/>
  <c r="K806" i="27"/>
  <c r="K807" i="27"/>
  <c r="K808" i="27"/>
  <c r="K809" i="27"/>
  <c r="K810" i="27"/>
  <c r="K811" i="27"/>
  <c r="K812" i="27"/>
  <c r="K813" i="27"/>
  <c r="K814" i="27"/>
  <c r="K815" i="27"/>
  <c r="K816" i="27"/>
  <c r="K817" i="27"/>
  <c r="K818" i="27"/>
  <c r="K819" i="27"/>
  <c r="K820" i="27"/>
  <c r="K821" i="27"/>
  <c r="K822" i="27"/>
  <c r="K823" i="27"/>
  <c r="K824" i="27"/>
  <c r="K825" i="27"/>
  <c r="K826" i="27"/>
  <c r="K827" i="27"/>
  <c r="K828" i="27"/>
  <c r="K829" i="27"/>
  <c r="K830" i="27"/>
  <c r="K831" i="27"/>
  <c r="K832" i="27"/>
  <c r="K833" i="27"/>
  <c r="K834" i="27"/>
  <c r="K836" i="27"/>
  <c r="K837" i="27"/>
  <c r="K838" i="27"/>
  <c r="K839" i="27"/>
  <c r="K840" i="27"/>
  <c r="K841" i="27"/>
  <c r="K842" i="27"/>
  <c r="K843" i="27"/>
  <c r="K844" i="27"/>
  <c r="K845" i="27"/>
  <c r="K846" i="27"/>
  <c r="K847" i="27"/>
  <c r="K2" i="27"/>
  <c r="C3" i="25" l="1"/>
  <c r="D857" i="27" s="1"/>
  <c r="C3" i="24"/>
  <c r="C3" i="23"/>
  <c r="C3" i="22"/>
  <c r="C3" i="21"/>
  <c r="D876" i="27" s="1"/>
  <c r="C3" i="20"/>
  <c r="C3" i="18"/>
  <c r="C3" i="2"/>
  <c r="C3" i="17"/>
  <c r="C3" i="13"/>
  <c r="F13" i="25"/>
  <c r="F16" i="25"/>
  <c r="F17" i="25"/>
  <c r="F18" i="25"/>
  <c r="D845" i="27"/>
  <c r="I845" i="27" s="1"/>
  <c r="D846" i="27"/>
  <c r="D847" i="27"/>
  <c r="D844" i="27"/>
  <c r="G149" i="22"/>
  <c r="G150" i="22"/>
  <c r="G7" i="17"/>
  <c r="G8" i="17"/>
  <c r="G9" i="17"/>
  <c r="G10" i="17"/>
  <c r="G11" i="17"/>
  <c r="G12" i="17"/>
  <c r="G13" i="17"/>
  <c r="G14" i="17"/>
  <c r="G16" i="17"/>
  <c r="G17" i="17"/>
  <c r="G18" i="17"/>
  <c r="G19" i="17"/>
  <c r="G20" i="17"/>
  <c r="G21" i="17"/>
  <c r="G22" i="17"/>
  <c r="G23" i="17"/>
  <c r="G24" i="17"/>
  <c r="G26" i="17"/>
  <c r="G27" i="17"/>
  <c r="G28" i="17"/>
  <c r="G29" i="17"/>
  <c r="G30" i="17"/>
  <c r="G31" i="17"/>
  <c r="G32" i="17"/>
  <c r="G33" i="17"/>
  <c r="G34" i="17"/>
  <c r="G36" i="17"/>
  <c r="G37" i="17"/>
  <c r="G38" i="17"/>
  <c r="G39" i="17"/>
  <c r="G40" i="17"/>
  <c r="G41" i="17"/>
  <c r="G42" i="17"/>
  <c r="G43" i="17"/>
  <c r="G44" i="17"/>
  <c r="G6" i="2"/>
  <c r="G7" i="2"/>
  <c r="G8" i="2"/>
  <c r="G9" i="2"/>
  <c r="G10" i="2"/>
  <c r="G11" i="2"/>
  <c r="G13" i="2"/>
  <c r="G14" i="2"/>
  <c r="G15" i="2"/>
  <c r="G16" i="2"/>
  <c r="G17" i="2"/>
  <c r="G18" i="2"/>
  <c r="G19" i="2"/>
  <c r="G20" i="2"/>
  <c r="G21" i="2"/>
  <c r="G23" i="2"/>
  <c r="G24" i="2"/>
  <c r="G25" i="2"/>
  <c r="G27" i="2"/>
  <c r="G28" i="2"/>
  <c r="G29" i="2"/>
  <c r="G30" i="2"/>
  <c r="G31" i="2"/>
  <c r="G32" i="2"/>
  <c r="G33" i="2"/>
  <c r="G34" i="2"/>
  <c r="G35" i="2"/>
  <c r="G37" i="2"/>
  <c r="G38" i="2"/>
  <c r="G39" i="2"/>
  <c r="G40" i="2"/>
  <c r="G42" i="2"/>
  <c r="G43" i="2"/>
  <c r="G44" i="2"/>
  <c r="G45" i="2"/>
  <c r="G47" i="2"/>
  <c r="G48" i="2"/>
  <c r="G49" i="2"/>
  <c r="G51" i="2"/>
  <c r="G52" i="2"/>
  <c r="G53" i="2"/>
  <c r="G54" i="2"/>
  <c r="G55" i="2"/>
  <c r="G56" i="2"/>
  <c r="G58" i="2"/>
  <c r="G59" i="2"/>
  <c r="G60" i="2"/>
  <c r="G61" i="2"/>
  <c r="G62" i="2"/>
  <c r="G63" i="2"/>
  <c r="G64" i="2"/>
  <c r="G65" i="2"/>
  <c r="G66" i="2"/>
  <c r="G68" i="2"/>
  <c r="G69" i="2"/>
  <c r="G70" i="2"/>
  <c r="G71" i="2"/>
  <c r="G72" i="2"/>
  <c r="G73" i="2"/>
  <c r="G74" i="2"/>
  <c r="G75" i="2"/>
  <c r="G76" i="2"/>
  <c r="G78" i="2"/>
  <c r="G79" i="2"/>
  <c r="G80" i="2"/>
  <c r="G81" i="2"/>
  <c r="G82" i="2"/>
  <c r="G83" i="2"/>
  <c r="G84" i="2"/>
  <c r="G85" i="2"/>
  <c r="G86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1" i="2"/>
  <c r="G152" i="2"/>
  <c r="G153" i="2"/>
  <c r="G154" i="2"/>
  <c r="G155" i="2"/>
  <c r="G156" i="2"/>
  <c r="G157" i="2"/>
  <c r="G158" i="2"/>
  <c r="G159" i="2"/>
  <c r="G161" i="2"/>
  <c r="G162" i="2"/>
  <c r="G163" i="2"/>
  <c r="G164" i="2"/>
  <c r="G165" i="2"/>
  <c r="G166" i="2"/>
  <c r="G168" i="2"/>
  <c r="G169" i="2"/>
  <c r="G6" i="18"/>
  <c r="G7" i="18"/>
  <c r="G8" i="18"/>
  <c r="G9" i="18"/>
  <c r="G11" i="18"/>
  <c r="G12" i="18"/>
  <c r="G13" i="18"/>
  <c r="G14" i="18"/>
  <c r="G15" i="18"/>
  <c r="G16" i="18"/>
  <c r="G17" i="18"/>
  <c r="G18" i="18"/>
  <c r="G19" i="18"/>
  <c r="G21" i="18"/>
  <c r="G22" i="18"/>
  <c r="G23" i="18"/>
  <c r="G24" i="18"/>
  <c r="G26" i="18"/>
  <c r="G27" i="18"/>
  <c r="G28" i="18"/>
  <c r="G29" i="18"/>
  <c r="G30" i="18"/>
  <c r="G31" i="18"/>
  <c r="G32" i="18"/>
  <c r="G33" i="18"/>
  <c r="G34" i="18"/>
  <c r="G36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4" i="18"/>
  <c r="G65" i="18"/>
  <c r="G66" i="18"/>
  <c r="G67" i="18"/>
  <c r="G68" i="18"/>
  <c r="G69" i="18"/>
  <c r="G70" i="18"/>
  <c r="G72" i="18"/>
  <c r="G73" i="18"/>
  <c r="G74" i="18"/>
  <c r="G75" i="18"/>
  <c r="G76" i="18"/>
  <c r="G77" i="18"/>
  <c r="G78" i="18"/>
  <c r="G80" i="18"/>
  <c r="G81" i="18"/>
  <c r="G82" i="18"/>
  <c r="G84" i="18"/>
  <c r="G85" i="18"/>
  <c r="G86" i="18"/>
  <c r="G88" i="18"/>
  <c r="G89" i="18"/>
  <c r="G91" i="18"/>
  <c r="G92" i="18"/>
  <c r="G93" i="18"/>
  <c r="G95" i="18"/>
  <c r="G96" i="18"/>
  <c r="G97" i="18"/>
  <c r="G99" i="18"/>
  <c r="G100" i="18"/>
  <c r="G101" i="18"/>
  <c r="G102" i="18"/>
  <c r="G103" i="18"/>
  <c r="G104" i="18"/>
  <c r="G105" i="18"/>
  <c r="G107" i="18"/>
  <c r="G108" i="18"/>
  <c r="G109" i="18"/>
  <c r="G110" i="18"/>
  <c r="G111" i="18"/>
  <c r="G112" i="18"/>
  <c r="G113" i="18"/>
  <c r="G115" i="18"/>
  <c r="G116" i="18"/>
  <c r="G117" i="18"/>
  <c r="G119" i="18"/>
  <c r="G120" i="18"/>
  <c r="G6" i="20"/>
  <c r="G7" i="20"/>
  <c r="G8" i="20"/>
  <c r="G10" i="20"/>
  <c r="G11" i="20"/>
  <c r="G12" i="20"/>
  <c r="G13" i="20"/>
  <c r="G14" i="20"/>
  <c r="G15" i="20"/>
  <c r="G17" i="20"/>
  <c r="G18" i="20"/>
  <c r="G20" i="20"/>
  <c r="G21" i="20"/>
  <c r="G22" i="20"/>
  <c r="G23" i="20"/>
  <c r="G25" i="20"/>
  <c r="G26" i="20"/>
  <c r="G27" i="20"/>
  <c r="G28" i="20"/>
  <c r="G30" i="20"/>
  <c r="G31" i="20"/>
  <c r="G6" i="22"/>
  <c r="G7" i="22"/>
  <c r="G8" i="22"/>
  <c r="G9" i="22"/>
  <c r="G10" i="22"/>
  <c r="G11" i="22"/>
  <c r="G12" i="22"/>
  <c r="G14" i="22"/>
  <c r="G15" i="22"/>
  <c r="G16" i="22"/>
  <c r="G17" i="22"/>
  <c r="G18" i="22"/>
  <c r="G19" i="22"/>
  <c r="G20" i="22"/>
  <c r="G22" i="22"/>
  <c r="G23" i="22"/>
  <c r="G24" i="22"/>
  <c r="G25" i="22"/>
  <c r="G26" i="22"/>
  <c r="G27" i="22"/>
  <c r="G28" i="22"/>
  <c r="G29" i="22"/>
  <c r="G31" i="22"/>
  <c r="G32" i="22"/>
  <c r="G33" i="22"/>
  <c r="G34" i="22"/>
  <c r="G35" i="22"/>
  <c r="G36" i="22"/>
  <c r="G37" i="22"/>
  <c r="G38" i="22"/>
  <c r="G40" i="22"/>
  <c r="G41" i="22"/>
  <c r="G42" i="22"/>
  <c r="G43" i="22"/>
  <c r="G44" i="22"/>
  <c r="G46" i="22"/>
  <c r="G47" i="22"/>
  <c r="G48" i="22"/>
  <c r="G49" i="22"/>
  <c r="G50" i="22"/>
  <c r="G51" i="22"/>
  <c r="G52" i="22"/>
  <c r="G53" i="22"/>
  <c r="G55" i="22"/>
  <c r="G56" i="22"/>
  <c r="G57" i="22"/>
  <c r="G58" i="22"/>
  <c r="G59" i="22"/>
  <c r="G60" i="22"/>
  <c r="G61" i="22"/>
  <c r="G62" i="22"/>
  <c r="G66" i="22"/>
  <c r="G67" i="22"/>
  <c r="G69" i="22"/>
  <c r="G70" i="22"/>
  <c r="G71" i="22"/>
  <c r="G72" i="22"/>
  <c r="G74" i="22"/>
  <c r="G75" i="22"/>
  <c r="G77" i="22"/>
  <c r="G78" i="22"/>
  <c r="G80" i="22"/>
  <c r="G81" i="22"/>
  <c r="G82" i="22"/>
  <c r="G84" i="22"/>
  <c r="G85" i="22"/>
  <c r="G86" i="22"/>
  <c r="G87" i="22"/>
  <c r="G88" i="22"/>
  <c r="G89" i="22"/>
  <c r="G90" i="22"/>
  <c r="G92" i="22"/>
  <c r="G93" i="22"/>
  <c r="G94" i="22"/>
  <c r="G95" i="22"/>
  <c r="G96" i="22"/>
  <c r="G97" i="22"/>
  <c r="G100" i="22"/>
  <c r="G103" i="22"/>
  <c r="G105" i="22"/>
  <c r="G106" i="22"/>
  <c r="G108" i="22"/>
  <c r="G109" i="22"/>
  <c r="G110" i="22"/>
  <c r="G111" i="22"/>
  <c r="G112" i="22"/>
  <c r="G113" i="22"/>
  <c r="G115" i="22"/>
  <c r="G116" i="22"/>
  <c r="G118" i="22"/>
  <c r="G119" i="22"/>
  <c r="G120" i="22"/>
  <c r="G121" i="22"/>
  <c r="G122" i="22"/>
  <c r="G123" i="22"/>
  <c r="G125" i="22"/>
  <c r="G126" i="22"/>
  <c r="G128" i="22"/>
  <c r="G129" i="22"/>
  <c r="G134" i="22"/>
  <c r="G135" i="22"/>
  <c r="G137" i="22"/>
  <c r="G138" i="22"/>
  <c r="G140" i="22"/>
  <c r="G141" i="22"/>
  <c r="G142" i="22"/>
  <c r="G143" i="22"/>
  <c r="G144" i="22"/>
  <c r="G146" i="22"/>
  <c r="G147" i="22"/>
  <c r="G152" i="22"/>
  <c r="G153" i="22"/>
  <c r="G154" i="22"/>
  <c r="G155" i="22"/>
  <c r="G156" i="22"/>
  <c r="G157" i="22"/>
  <c r="G158" i="22"/>
  <c r="G159" i="22"/>
  <c r="G160" i="22"/>
  <c r="G161" i="22"/>
  <c r="G163" i="22"/>
  <c r="G164" i="22"/>
  <c r="G165" i="22"/>
  <c r="G166" i="22"/>
  <c r="G167" i="22"/>
  <c r="G169" i="22"/>
  <c r="G170" i="22"/>
  <c r="G171" i="22"/>
  <c r="G172" i="22"/>
  <c r="G173" i="22"/>
  <c r="G174" i="22"/>
  <c r="G6" i="23"/>
  <c r="G7" i="23"/>
  <c r="G8" i="23"/>
  <c r="G9" i="23"/>
  <c r="G10" i="23"/>
  <c r="G11" i="23"/>
  <c r="G12" i="23"/>
  <c r="G13" i="23"/>
  <c r="G15" i="23"/>
  <c r="G16" i="23"/>
  <c r="G17" i="23"/>
  <c r="G18" i="23"/>
  <c r="G19" i="23"/>
  <c r="G20" i="23"/>
  <c r="G21" i="23"/>
  <c r="G25" i="23"/>
  <c r="G29" i="23"/>
  <c r="G30" i="23"/>
  <c r="G33" i="23"/>
  <c r="G34" i="23"/>
  <c r="G37" i="23"/>
  <c r="G38" i="23"/>
  <c r="G39" i="23"/>
  <c r="G40" i="23"/>
  <c r="G43" i="23"/>
  <c r="G44" i="23"/>
  <c r="G47" i="23"/>
  <c r="G48" i="23"/>
  <c r="G50" i="23"/>
  <c r="G51" i="23"/>
  <c r="G53" i="23"/>
  <c r="G54" i="23"/>
  <c r="G57" i="23"/>
  <c r="G58" i="23"/>
  <c r="G60" i="23"/>
  <c r="G61" i="23"/>
  <c r="G64" i="23"/>
  <c r="G67" i="23"/>
  <c r="G68" i="23"/>
  <c r="G71" i="23"/>
  <c r="G72" i="23"/>
  <c r="G73" i="23"/>
  <c r="G78" i="23"/>
  <c r="G79" i="23"/>
  <c r="G80" i="23"/>
  <c r="G6" i="21"/>
  <c r="G7" i="21"/>
  <c r="G8" i="21"/>
  <c r="G9" i="21"/>
  <c r="G10" i="21"/>
  <c r="G11" i="21"/>
  <c r="G12" i="21"/>
  <c r="G14" i="21"/>
  <c r="G15" i="21"/>
  <c r="G16" i="21"/>
  <c r="G17" i="21"/>
  <c r="G18" i="21"/>
  <c r="G19" i="21"/>
  <c r="G20" i="21"/>
  <c r="G22" i="21"/>
  <c r="G23" i="21"/>
  <c r="G25" i="21"/>
  <c r="G26" i="21"/>
  <c r="G27" i="21"/>
  <c r="G29" i="21"/>
  <c r="G30" i="21"/>
  <c r="G33" i="21"/>
  <c r="G34" i="21"/>
  <c r="G36" i="21"/>
  <c r="G37" i="21"/>
  <c r="G39" i="21"/>
  <c r="G40" i="21"/>
  <c r="G42" i="21"/>
  <c r="G46" i="21"/>
  <c r="G49" i="21"/>
  <c r="G50" i="21"/>
  <c r="G51" i="21"/>
  <c r="G53" i="21"/>
  <c r="G54" i="21"/>
  <c r="G55" i="21"/>
  <c r="F6" i="24"/>
  <c r="F7" i="24"/>
  <c r="F8" i="24"/>
  <c r="F9" i="24"/>
  <c r="F10" i="24"/>
  <c r="F11" i="24"/>
  <c r="F13" i="24"/>
  <c r="F14" i="24"/>
  <c r="F15" i="24"/>
  <c r="F16" i="24"/>
  <c r="F18" i="24"/>
  <c r="F19" i="24"/>
  <c r="F20" i="24"/>
  <c r="F21" i="24"/>
  <c r="F22" i="24"/>
  <c r="F23" i="24"/>
  <c r="F25" i="24"/>
  <c r="F26" i="24"/>
  <c r="F27" i="24"/>
  <c r="F28" i="24"/>
  <c r="F29" i="24"/>
  <c r="F30" i="24"/>
  <c r="F32" i="24"/>
  <c r="F33" i="24"/>
  <c r="F34" i="24"/>
  <c r="F35" i="24"/>
  <c r="F36" i="24"/>
  <c r="F37" i="24"/>
  <c r="F39" i="24"/>
  <c r="F40" i="24"/>
  <c r="F41" i="24"/>
  <c r="F42" i="24"/>
  <c r="F43" i="24"/>
  <c r="F44" i="24"/>
  <c r="F45" i="24"/>
  <c r="F46" i="24"/>
  <c r="F47" i="24"/>
  <c r="F49" i="24"/>
  <c r="F50" i="24"/>
  <c r="F51" i="24"/>
  <c r="F52" i="24"/>
  <c r="F54" i="24"/>
  <c r="F55" i="24"/>
  <c r="F56" i="24"/>
  <c r="F57" i="24"/>
  <c r="F58" i="24"/>
  <c r="F59" i="24"/>
  <c r="F61" i="24"/>
  <c r="F62" i="24"/>
  <c r="F64" i="24"/>
  <c r="F65" i="24"/>
  <c r="F66" i="24"/>
  <c r="F67" i="24"/>
  <c r="F68" i="24"/>
  <c r="F69" i="24"/>
  <c r="F71" i="24"/>
  <c r="F72" i="24"/>
  <c r="F73" i="24"/>
  <c r="F74" i="24"/>
  <c r="F8" i="25"/>
  <c r="F9" i="25"/>
  <c r="F11" i="25"/>
  <c r="F12" i="25"/>
  <c r="F15" i="25"/>
  <c r="F20" i="25"/>
  <c r="F21" i="25"/>
  <c r="F22" i="25"/>
  <c r="F23" i="25"/>
  <c r="F24" i="25"/>
  <c r="F25" i="25"/>
  <c r="F26" i="25"/>
  <c r="F27" i="25"/>
  <c r="F28" i="25"/>
  <c r="F30" i="25"/>
  <c r="F31" i="25"/>
  <c r="F32" i="25"/>
  <c r="F33" i="25"/>
  <c r="F34" i="25"/>
  <c r="F35" i="25"/>
  <c r="F36" i="25"/>
  <c r="F37" i="25"/>
  <c r="F38" i="25"/>
  <c r="F39" i="25"/>
  <c r="F40" i="25"/>
  <c r="F42" i="25"/>
  <c r="F43" i="25"/>
  <c r="F44" i="25"/>
  <c r="F46" i="25"/>
  <c r="F47" i="25"/>
  <c r="F48" i="25"/>
  <c r="F49" i="25"/>
  <c r="F50" i="25"/>
  <c r="G6" i="17"/>
  <c r="D625" i="27" l="1"/>
  <c r="D626" i="27"/>
  <c r="D627" i="27"/>
  <c r="D628" i="27"/>
  <c r="D629" i="27"/>
  <c r="D630" i="27"/>
  <c r="D631" i="27"/>
  <c r="D635" i="27"/>
  <c r="D624" i="27"/>
  <c r="D632" i="27"/>
  <c r="D633" i="27"/>
  <c r="D634" i="27"/>
  <c r="D853" i="27"/>
  <c r="D854" i="27"/>
  <c r="D860" i="27"/>
  <c r="D859" i="27"/>
  <c r="D856" i="27"/>
  <c r="H856" i="27" s="1"/>
  <c r="J45" i="23" s="1"/>
  <c r="D862" i="27"/>
  <c r="D861" i="27"/>
  <c r="D855" i="27"/>
  <c r="D858" i="27"/>
  <c r="D849" i="27"/>
  <c r="H846" i="27"/>
  <c r="D851" i="27"/>
  <c r="D852" i="27"/>
  <c r="D850" i="27"/>
  <c r="D848" i="27"/>
  <c r="I847" i="27"/>
  <c r="H844" i="27"/>
  <c r="H847" i="27"/>
  <c r="H845" i="27"/>
  <c r="I844" i="27"/>
  <c r="I846" i="27"/>
  <c r="H5" i="13"/>
  <c r="H634" i="27" l="1"/>
  <c r="I634" i="27"/>
  <c r="K14" i="13" s="1"/>
  <c r="I856" i="27"/>
  <c r="K45" i="23" s="1"/>
  <c r="H633" i="27"/>
  <c r="I633" i="27"/>
  <c r="K10" i="13" s="1"/>
  <c r="I632" i="27"/>
  <c r="K11" i="13" s="1"/>
  <c r="H632" i="27"/>
  <c r="H624" i="27"/>
  <c r="I624" i="27"/>
  <c r="K6" i="13" s="1"/>
  <c r="I635" i="27"/>
  <c r="K15" i="13" s="1"/>
  <c r="H635" i="27"/>
  <c r="H631" i="27"/>
  <c r="J9" i="13" s="1"/>
  <c r="I631" i="27"/>
  <c r="K9" i="13" s="1"/>
  <c r="H630" i="27"/>
  <c r="I630" i="27"/>
  <c r="K8" i="13" s="1"/>
  <c r="I629" i="27"/>
  <c r="K18" i="13" s="1"/>
  <c r="H629" i="27"/>
  <c r="H628" i="27"/>
  <c r="I628" i="27"/>
  <c r="K17" i="13" s="1"/>
  <c r="H627" i="27"/>
  <c r="J13" i="13" s="1"/>
  <c r="I627" i="27"/>
  <c r="K13" i="13" s="1"/>
  <c r="I626" i="27"/>
  <c r="K12" i="13" s="1"/>
  <c r="H626" i="27"/>
  <c r="J12" i="13" s="1"/>
  <c r="H625" i="27"/>
  <c r="I625" i="27"/>
  <c r="K7" i="13" s="1"/>
  <c r="H10" i="13"/>
  <c r="I10" i="13" s="1"/>
  <c r="H13" i="13"/>
  <c r="I13" i="13" s="1"/>
  <c r="H14" i="13"/>
  <c r="I14" i="13" s="1"/>
  <c r="H9" i="13"/>
  <c r="I9" i="13" s="1"/>
  <c r="H15" i="13"/>
  <c r="I15" i="13" s="1"/>
  <c r="H11" i="13"/>
  <c r="I11" i="13" s="1"/>
  <c r="H12" i="13"/>
  <c r="I12" i="13" s="1"/>
  <c r="H855" i="27"/>
  <c r="J124" i="22" s="1"/>
  <c r="I855" i="27"/>
  <c r="K124" i="22" s="1"/>
  <c r="J47" i="25"/>
  <c r="J44" i="25"/>
  <c r="J46" i="25"/>
  <c r="H851" i="27"/>
  <c r="J10" i="18" s="1"/>
  <c r="I851" i="27"/>
  <c r="K10" i="18" s="1"/>
  <c r="H848" i="27"/>
  <c r="J98" i="22" s="1"/>
  <c r="I848" i="27"/>
  <c r="K98" i="22" s="1"/>
  <c r="J48" i="25"/>
  <c r="H854" i="27"/>
  <c r="I854" i="27"/>
  <c r="H853" i="27"/>
  <c r="I853" i="27"/>
  <c r="H852" i="27"/>
  <c r="J25" i="18" s="1"/>
  <c r="I852" i="27"/>
  <c r="K25" i="18" s="1"/>
  <c r="I849" i="27"/>
  <c r="K175" i="22" s="1"/>
  <c r="H849" i="27"/>
  <c r="J175" i="22" s="1"/>
  <c r="J50" i="25"/>
  <c r="H850" i="27"/>
  <c r="J101" i="22" s="1"/>
  <c r="I850" i="27"/>
  <c r="K101" i="22" s="1"/>
  <c r="J49" i="25"/>
  <c r="D556" i="27"/>
  <c r="D555" i="27"/>
  <c r="J10" i="13" l="1"/>
  <c r="J11" i="13"/>
  <c r="J14" i="13"/>
  <c r="J15" i="13"/>
  <c r="I11" i="27"/>
  <c r="I12" i="27"/>
  <c r="I13" i="27"/>
  <c r="I14" i="27"/>
  <c r="I15" i="27"/>
  <c r="I16" i="27"/>
  <c r="I17" i="27"/>
  <c r="I18" i="27"/>
  <c r="I19" i="27"/>
  <c r="I29" i="27"/>
  <c r="I30" i="27"/>
  <c r="I31" i="27"/>
  <c r="I32" i="27"/>
  <c r="I33" i="27"/>
  <c r="I52" i="27"/>
  <c r="I53" i="27"/>
  <c r="I54" i="27"/>
  <c r="I55" i="27"/>
  <c r="I56" i="27"/>
  <c r="I57" i="27"/>
  <c r="I58" i="27"/>
  <c r="I59" i="27"/>
  <c r="I209" i="27"/>
  <c r="I210" i="27"/>
  <c r="I211" i="27"/>
  <c r="I213" i="27"/>
  <c r="I214" i="27"/>
  <c r="I215" i="27"/>
  <c r="I216" i="27"/>
  <c r="I319" i="27"/>
  <c r="I320" i="27"/>
  <c r="I321" i="27"/>
  <c r="I324" i="27"/>
  <c r="I326" i="27"/>
  <c r="I401" i="27"/>
  <c r="I402" i="27"/>
  <c r="I403" i="27"/>
  <c r="I404" i="27"/>
  <c r="I405" i="27"/>
  <c r="I406" i="27"/>
  <c r="I407" i="27"/>
  <c r="I408" i="27"/>
  <c r="I409" i="27"/>
  <c r="I410" i="27"/>
  <c r="I411" i="27"/>
  <c r="I412" i="27"/>
  <c r="I413" i="27"/>
  <c r="I414" i="27"/>
  <c r="I415" i="27"/>
  <c r="I416" i="27"/>
  <c r="I417" i="27"/>
  <c r="I418" i="27"/>
  <c r="I503" i="27"/>
  <c r="I504" i="27"/>
  <c r="I506" i="27"/>
  <c r="I515" i="27"/>
  <c r="I517" i="27"/>
  <c r="I518" i="27"/>
  <c r="I520" i="27"/>
  <c r="I521" i="27"/>
  <c r="I523" i="27"/>
  <c r="I524" i="27"/>
  <c r="I525" i="27"/>
  <c r="I526" i="27"/>
  <c r="I528" i="27"/>
  <c r="I530" i="27"/>
  <c r="I531" i="27"/>
  <c r="I533" i="27"/>
  <c r="I534" i="27"/>
  <c r="I536" i="27"/>
  <c r="I555" i="27"/>
  <c r="I556" i="27"/>
  <c r="I695" i="27"/>
  <c r="J6" i="29" s="1"/>
  <c r="I707" i="27"/>
  <c r="I708" i="27"/>
  <c r="I709" i="27"/>
  <c r="I710" i="27"/>
  <c r="I711" i="27"/>
  <c r="I712" i="27"/>
  <c r="I713" i="27"/>
  <c r="I714" i="27"/>
  <c r="I715" i="27"/>
  <c r="I716" i="27"/>
  <c r="I717" i="27"/>
  <c r="I718" i="27"/>
  <c r="I719" i="27"/>
  <c r="I720" i="27"/>
  <c r="I721" i="27"/>
  <c r="I722" i="27"/>
  <c r="I723" i="27"/>
  <c r="I724" i="27"/>
  <c r="I725" i="27"/>
  <c r="I726" i="27"/>
  <c r="I727" i="27"/>
  <c r="I728" i="27"/>
  <c r="I729" i="27"/>
  <c r="I730" i="27"/>
  <c r="I731" i="27"/>
  <c r="I732" i="27"/>
  <c r="I733" i="27"/>
  <c r="I734" i="27"/>
  <c r="I735" i="27"/>
  <c r="I736" i="27"/>
  <c r="I737" i="27"/>
  <c r="I738" i="27"/>
  <c r="I739" i="27"/>
  <c r="I740" i="27"/>
  <c r="I741" i="27"/>
  <c r="I742" i="27"/>
  <c r="I743" i="27"/>
  <c r="I744" i="27"/>
  <c r="I745" i="27"/>
  <c r="I746" i="27"/>
  <c r="I747" i="27"/>
  <c r="I748" i="27"/>
  <c r="I749" i="27"/>
  <c r="I750" i="27"/>
  <c r="I751" i="27"/>
  <c r="I752" i="27"/>
  <c r="I753" i="27"/>
  <c r="I754" i="27"/>
  <c r="I755" i="27"/>
  <c r="I756" i="27"/>
  <c r="I757" i="27"/>
  <c r="I758" i="27"/>
  <c r="I759" i="27"/>
  <c r="I760" i="27"/>
  <c r="I761" i="27"/>
  <c r="I762" i="27"/>
  <c r="I763" i="27"/>
  <c r="I764" i="27"/>
  <c r="I765" i="27"/>
  <c r="I766" i="27"/>
  <c r="I767" i="27"/>
  <c r="I768" i="27"/>
  <c r="I769" i="27"/>
  <c r="I770" i="27"/>
  <c r="I771" i="27"/>
  <c r="I772" i="27"/>
  <c r="I773" i="27"/>
  <c r="I774" i="27"/>
  <c r="I775" i="27"/>
  <c r="I776" i="27"/>
  <c r="I777" i="27"/>
  <c r="I778" i="27"/>
  <c r="I779" i="27"/>
  <c r="I780" i="27"/>
  <c r="I781" i="27"/>
  <c r="I782" i="27"/>
  <c r="I783" i="27"/>
  <c r="I784" i="27"/>
  <c r="I785" i="27"/>
  <c r="I786" i="27"/>
  <c r="I787" i="27"/>
  <c r="I788" i="27"/>
  <c r="I789" i="27"/>
  <c r="I790" i="27"/>
  <c r="I791" i="27"/>
  <c r="I792" i="27"/>
  <c r="I793" i="27"/>
  <c r="I794" i="27"/>
  <c r="I795" i="27"/>
  <c r="I796" i="27"/>
  <c r="I797" i="27"/>
  <c r="I798" i="27"/>
  <c r="I799" i="27"/>
  <c r="I800" i="27"/>
  <c r="I801" i="27"/>
  <c r="I802" i="27"/>
  <c r="I803" i="27"/>
  <c r="I804" i="27"/>
  <c r="I805" i="27"/>
  <c r="I806" i="27"/>
  <c r="I807" i="27"/>
  <c r="I808" i="27"/>
  <c r="I809" i="27"/>
  <c r="H11" i="27"/>
  <c r="H12" i="27"/>
  <c r="H13" i="27"/>
  <c r="H14" i="27"/>
  <c r="H15" i="27"/>
  <c r="H16" i="27"/>
  <c r="H17" i="27"/>
  <c r="H18" i="27"/>
  <c r="H19" i="27"/>
  <c r="H29" i="27"/>
  <c r="H30" i="27"/>
  <c r="H31" i="27"/>
  <c r="H32" i="27"/>
  <c r="H33" i="27"/>
  <c r="H52" i="27"/>
  <c r="H53" i="27"/>
  <c r="H54" i="27"/>
  <c r="H55" i="27"/>
  <c r="H56" i="27"/>
  <c r="H57" i="27"/>
  <c r="H58" i="27"/>
  <c r="H59" i="27"/>
  <c r="H209" i="27"/>
  <c r="H210" i="27"/>
  <c r="H211" i="27"/>
  <c r="H213" i="27"/>
  <c r="H214" i="27"/>
  <c r="H215" i="27"/>
  <c r="H216" i="27"/>
  <c r="H319" i="27"/>
  <c r="H320" i="27"/>
  <c r="H321" i="27"/>
  <c r="H324" i="27"/>
  <c r="H326" i="27"/>
  <c r="H401" i="27"/>
  <c r="H402" i="27"/>
  <c r="H403" i="27"/>
  <c r="H404" i="27"/>
  <c r="H405" i="27"/>
  <c r="H406" i="27"/>
  <c r="H407" i="27"/>
  <c r="H408" i="27"/>
  <c r="H409" i="27"/>
  <c r="H410" i="27"/>
  <c r="H411" i="27"/>
  <c r="H412" i="27"/>
  <c r="H413" i="27"/>
  <c r="H414" i="27"/>
  <c r="H415" i="27"/>
  <c r="H416" i="27"/>
  <c r="H417" i="27"/>
  <c r="H418" i="27"/>
  <c r="H503" i="27"/>
  <c r="H504" i="27"/>
  <c r="H506" i="27"/>
  <c r="H515" i="27"/>
  <c r="H517" i="27"/>
  <c r="H518" i="27"/>
  <c r="H520" i="27"/>
  <c r="H521" i="27"/>
  <c r="H523" i="27"/>
  <c r="H524" i="27"/>
  <c r="H525" i="27"/>
  <c r="H526" i="27"/>
  <c r="H528" i="27"/>
  <c r="H530" i="27"/>
  <c r="H531" i="27"/>
  <c r="H533" i="27"/>
  <c r="H534" i="27"/>
  <c r="H536" i="27"/>
  <c r="H555" i="27"/>
  <c r="J25" i="23" s="1"/>
  <c r="H556" i="27"/>
  <c r="J26" i="23" s="1"/>
  <c r="H695" i="27"/>
  <c r="I6" i="29" s="1"/>
  <c r="H707" i="27"/>
  <c r="H708" i="27"/>
  <c r="H709" i="27"/>
  <c r="H710" i="27"/>
  <c r="H711" i="27"/>
  <c r="H712" i="27"/>
  <c r="H713" i="27"/>
  <c r="H714" i="27"/>
  <c r="H715" i="27"/>
  <c r="H716" i="27"/>
  <c r="H717" i="27"/>
  <c r="H718" i="27"/>
  <c r="H719" i="27"/>
  <c r="H720" i="27"/>
  <c r="H721" i="27"/>
  <c r="H722" i="27"/>
  <c r="H723" i="27"/>
  <c r="H724" i="27"/>
  <c r="H725" i="27"/>
  <c r="H726" i="27"/>
  <c r="H727" i="27"/>
  <c r="H728" i="27"/>
  <c r="H729" i="27"/>
  <c r="H730" i="27"/>
  <c r="H731" i="27"/>
  <c r="H732" i="27"/>
  <c r="H733" i="27"/>
  <c r="H734" i="27"/>
  <c r="H735" i="27"/>
  <c r="H736" i="27"/>
  <c r="H737" i="27"/>
  <c r="H738" i="27"/>
  <c r="H739" i="27"/>
  <c r="H740" i="27"/>
  <c r="H741" i="27"/>
  <c r="H742" i="27"/>
  <c r="H743" i="27"/>
  <c r="H744" i="27"/>
  <c r="H745" i="27"/>
  <c r="H746" i="27"/>
  <c r="H747" i="27"/>
  <c r="H748" i="27"/>
  <c r="H749" i="27"/>
  <c r="H750" i="27"/>
  <c r="H751" i="27"/>
  <c r="H752" i="27"/>
  <c r="H753" i="27"/>
  <c r="H754" i="27"/>
  <c r="H755" i="27"/>
  <c r="H756" i="27"/>
  <c r="H757" i="27"/>
  <c r="H758" i="27"/>
  <c r="H759" i="27"/>
  <c r="H760" i="27"/>
  <c r="H761" i="27"/>
  <c r="H762" i="27"/>
  <c r="H763" i="27"/>
  <c r="H764" i="27"/>
  <c r="H765" i="27"/>
  <c r="H766" i="27"/>
  <c r="H767" i="27"/>
  <c r="H768" i="27"/>
  <c r="H769" i="27"/>
  <c r="H770" i="27"/>
  <c r="H771" i="27"/>
  <c r="H772" i="27"/>
  <c r="H773" i="27"/>
  <c r="H774" i="27"/>
  <c r="H775" i="27"/>
  <c r="H776" i="27"/>
  <c r="H777" i="27"/>
  <c r="H778" i="27"/>
  <c r="H779" i="27"/>
  <c r="H780" i="27"/>
  <c r="H781" i="27"/>
  <c r="H782" i="27"/>
  <c r="H783" i="27"/>
  <c r="H784" i="27"/>
  <c r="H785" i="27"/>
  <c r="H786" i="27"/>
  <c r="H787" i="27"/>
  <c r="H788" i="27"/>
  <c r="H789" i="27"/>
  <c r="H790" i="27"/>
  <c r="H791" i="27"/>
  <c r="H792" i="27"/>
  <c r="H793" i="27"/>
  <c r="H794" i="27"/>
  <c r="H795" i="27"/>
  <c r="H796" i="27"/>
  <c r="H797" i="27"/>
  <c r="H798" i="27"/>
  <c r="H799" i="27"/>
  <c r="H800" i="27"/>
  <c r="H801" i="27"/>
  <c r="H802" i="27"/>
  <c r="H803" i="27"/>
  <c r="H804" i="27"/>
  <c r="H805" i="27"/>
  <c r="H806" i="27"/>
  <c r="H807" i="27"/>
  <c r="H808" i="27"/>
  <c r="H809" i="27"/>
  <c r="D811" i="27"/>
  <c r="D812" i="27"/>
  <c r="D813" i="27"/>
  <c r="I813" i="27" s="1"/>
  <c r="D814" i="27"/>
  <c r="D815" i="27"/>
  <c r="D816" i="27"/>
  <c r="D817" i="27"/>
  <c r="D818" i="27"/>
  <c r="I818" i="27" s="1"/>
  <c r="D819" i="27"/>
  <c r="D820" i="27"/>
  <c r="D821" i="27"/>
  <c r="D822" i="27"/>
  <c r="D823" i="27"/>
  <c r="D824" i="27"/>
  <c r="D825" i="27"/>
  <c r="D826" i="27"/>
  <c r="D827" i="27"/>
  <c r="D828" i="27"/>
  <c r="I828" i="27" s="1"/>
  <c r="D829" i="27"/>
  <c r="D830" i="27"/>
  <c r="D831" i="27"/>
  <c r="D832" i="27"/>
  <c r="D833" i="27"/>
  <c r="D834" i="27"/>
  <c r="D835" i="27"/>
  <c r="D836" i="27"/>
  <c r="D837" i="27"/>
  <c r="D838" i="27"/>
  <c r="D839" i="27"/>
  <c r="D840" i="27"/>
  <c r="D841" i="27"/>
  <c r="H841" i="27" s="1"/>
  <c r="D842" i="27"/>
  <c r="D843" i="27"/>
  <c r="D810" i="27"/>
  <c r="D637" i="27"/>
  <c r="I637" i="27" s="1"/>
  <c r="D638" i="27"/>
  <c r="I638" i="27" s="1"/>
  <c r="D639" i="27"/>
  <c r="I639" i="27" s="1"/>
  <c r="D640" i="27"/>
  <c r="I640" i="27" s="1"/>
  <c r="D641" i="27"/>
  <c r="I641" i="27" s="1"/>
  <c r="D642" i="27"/>
  <c r="I642" i="27" s="1"/>
  <c r="D643" i="27"/>
  <c r="I643" i="27" s="1"/>
  <c r="D644" i="27"/>
  <c r="I644" i="27" s="1"/>
  <c r="D645" i="27"/>
  <c r="I645" i="27" s="1"/>
  <c r="D646" i="27"/>
  <c r="I646" i="27" s="1"/>
  <c r="D647" i="27"/>
  <c r="H647" i="27" s="1"/>
  <c r="I19" i="24" s="1"/>
  <c r="D648" i="27"/>
  <c r="I648" i="27" s="1"/>
  <c r="D649" i="27"/>
  <c r="I649" i="27" s="1"/>
  <c r="D650" i="27"/>
  <c r="I650" i="27" s="1"/>
  <c r="D651" i="27"/>
  <c r="I651" i="27" s="1"/>
  <c r="D652" i="27"/>
  <c r="I652" i="27" s="1"/>
  <c r="D653" i="27"/>
  <c r="I653" i="27" s="1"/>
  <c r="D654" i="27"/>
  <c r="I654" i="27" s="1"/>
  <c r="D655" i="27"/>
  <c r="I655" i="27" s="1"/>
  <c r="D656" i="27"/>
  <c r="I656" i="27" s="1"/>
  <c r="D657" i="27"/>
  <c r="I657" i="27" s="1"/>
  <c r="D658" i="27"/>
  <c r="I658" i="27" s="1"/>
  <c r="D659" i="27"/>
  <c r="I659" i="27" s="1"/>
  <c r="D660" i="27"/>
  <c r="I660" i="27" s="1"/>
  <c r="D661" i="27"/>
  <c r="I661" i="27" s="1"/>
  <c r="D662" i="27"/>
  <c r="I662" i="27" s="1"/>
  <c r="D663" i="27"/>
  <c r="I663" i="27" s="1"/>
  <c r="D664" i="27"/>
  <c r="I664" i="27" s="1"/>
  <c r="D665" i="27"/>
  <c r="I665" i="27" s="1"/>
  <c r="D666" i="27"/>
  <c r="I666" i="27" s="1"/>
  <c r="D667" i="27"/>
  <c r="H667" i="27" s="1"/>
  <c r="I42" i="24" s="1"/>
  <c r="D668" i="27"/>
  <c r="I668" i="27" s="1"/>
  <c r="D669" i="27"/>
  <c r="I669" i="27" s="1"/>
  <c r="D670" i="27"/>
  <c r="I670" i="27" s="1"/>
  <c r="D671" i="27"/>
  <c r="H671" i="27" s="1"/>
  <c r="I46" i="24" s="1"/>
  <c r="D672" i="27"/>
  <c r="I672" i="27" s="1"/>
  <c r="D673" i="27"/>
  <c r="I673" i="27" s="1"/>
  <c r="D674" i="27"/>
  <c r="I674" i="27" s="1"/>
  <c r="D675" i="27"/>
  <c r="I675" i="27" s="1"/>
  <c r="D676" i="27"/>
  <c r="I676" i="27" s="1"/>
  <c r="D677" i="27"/>
  <c r="I677" i="27" s="1"/>
  <c r="D678" i="27"/>
  <c r="I678" i="27" s="1"/>
  <c r="D679" i="27"/>
  <c r="H679" i="27" s="1"/>
  <c r="I56" i="24" s="1"/>
  <c r="D680" i="27"/>
  <c r="I680" i="27" s="1"/>
  <c r="D681" i="27"/>
  <c r="H681" i="27" s="1"/>
  <c r="I58" i="24" s="1"/>
  <c r="D682" i="27"/>
  <c r="I682" i="27" s="1"/>
  <c r="D683" i="27"/>
  <c r="H683" i="27" s="1"/>
  <c r="I61" i="24" s="1"/>
  <c r="D684" i="27"/>
  <c r="I684" i="27" s="1"/>
  <c r="D685" i="27"/>
  <c r="I685" i="27" s="1"/>
  <c r="D686" i="27"/>
  <c r="I686" i="27" s="1"/>
  <c r="D687" i="27"/>
  <c r="I687" i="27" s="1"/>
  <c r="D688" i="27"/>
  <c r="I688" i="27" s="1"/>
  <c r="D689" i="27"/>
  <c r="I689" i="27" s="1"/>
  <c r="D690" i="27"/>
  <c r="I690" i="27" s="1"/>
  <c r="D691" i="27"/>
  <c r="I691" i="27" s="1"/>
  <c r="D692" i="27"/>
  <c r="I692" i="27" s="1"/>
  <c r="D693" i="27"/>
  <c r="I693" i="27" s="1"/>
  <c r="D694" i="27"/>
  <c r="I694" i="27" s="1"/>
  <c r="D636" i="27"/>
  <c r="I636" i="27" s="1"/>
  <c r="J17" i="13"/>
  <c r="J18" i="13"/>
  <c r="D589" i="27"/>
  <c r="I589" i="27" s="1"/>
  <c r="D590" i="27"/>
  <c r="I590" i="27" s="1"/>
  <c r="D591" i="27"/>
  <c r="I591" i="27" s="1"/>
  <c r="D592" i="27"/>
  <c r="I592" i="27" s="1"/>
  <c r="D593" i="27"/>
  <c r="I593" i="27" s="1"/>
  <c r="D594" i="27"/>
  <c r="I594" i="27" s="1"/>
  <c r="D595" i="27"/>
  <c r="I595" i="27" s="1"/>
  <c r="D596" i="27"/>
  <c r="I596" i="27" s="1"/>
  <c r="D597" i="27"/>
  <c r="I597" i="27" s="1"/>
  <c r="D598" i="27"/>
  <c r="I598" i="27" s="1"/>
  <c r="D599" i="27"/>
  <c r="I599" i="27" s="1"/>
  <c r="D600" i="27"/>
  <c r="I600" i="27" s="1"/>
  <c r="D601" i="27"/>
  <c r="I601" i="27" s="1"/>
  <c r="D602" i="27"/>
  <c r="I602" i="27" s="1"/>
  <c r="D603" i="27"/>
  <c r="I603" i="27" s="1"/>
  <c r="D604" i="27"/>
  <c r="I604" i="27" s="1"/>
  <c r="D605" i="27"/>
  <c r="I605" i="27" s="1"/>
  <c r="D606" i="27"/>
  <c r="I606" i="27" s="1"/>
  <c r="D607" i="27"/>
  <c r="H607" i="27" s="1"/>
  <c r="J29" i="21" s="1"/>
  <c r="D608" i="27"/>
  <c r="I608" i="27" s="1"/>
  <c r="D609" i="27"/>
  <c r="I609" i="27" s="1"/>
  <c r="D610" i="27"/>
  <c r="I610" i="27" s="1"/>
  <c r="D611" i="27"/>
  <c r="H611" i="27" s="1"/>
  <c r="J36" i="21" s="1"/>
  <c r="D612" i="27"/>
  <c r="I612" i="27" s="1"/>
  <c r="D613" i="27"/>
  <c r="I613" i="27" s="1"/>
  <c r="D614" i="27"/>
  <c r="I614" i="27" s="1"/>
  <c r="D615" i="27"/>
  <c r="I615" i="27" s="1"/>
  <c r="D616" i="27"/>
  <c r="I616" i="27" s="1"/>
  <c r="D617" i="27"/>
  <c r="I617" i="27" s="1"/>
  <c r="D618" i="27"/>
  <c r="I618" i="27" s="1"/>
  <c r="D619" i="27"/>
  <c r="H619" i="27" s="1"/>
  <c r="J50" i="21" s="1"/>
  <c r="D620" i="27"/>
  <c r="I620" i="27" s="1"/>
  <c r="D621" i="27"/>
  <c r="H621" i="27" s="1"/>
  <c r="J53" i="21" s="1"/>
  <c r="D622" i="27"/>
  <c r="I622" i="27" s="1"/>
  <c r="D623" i="27"/>
  <c r="I623" i="27" s="1"/>
  <c r="D588" i="27"/>
  <c r="I588" i="27" s="1"/>
  <c r="D569" i="27"/>
  <c r="I569" i="27" s="1"/>
  <c r="D570" i="27"/>
  <c r="I570" i="27" s="1"/>
  <c r="D571" i="27"/>
  <c r="I571" i="27" s="1"/>
  <c r="D572" i="27"/>
  <c r="I572" i="27" s="1"/>
  <c r="D573" i="27"/>
  <c r="H573" i="27" s="1"/>
  <c r="J54" i="23" s="1"/>
  <c r="D574" i="27"/>
  <c r="D575" i="27"/>
  <c r="I575" i="27" s="1"/>
  <c r="D576" i="27"/>
  <c r="D577" i="27"/>
  <c r="I577" i="27" s="1"/>
  <c r="I578" i="27"/>
  <c r="K62" i="23" s="1"/>
  <c r="D579" i="27"/>
  <c r="I579" i="27" s="1"/>
  <c r="D580" i="27"/>
  <c r="I580" i="27" s="1"/>
  <c r="D581" i="27"/>
  <c r="I581" i="27" s="1"/>
  <c r="D582" i="27"/>
  <c r="I582" i="27" s="1"/>
  <c r="D583" i="27"/>
  <c r="I583" i="27" s="1"/>
  <c r="D584" i="27"/>
  <c r="I584" i="27" s="1"/>
  <c r="D585" i="27"/>
  <c r="I585" i="27" s="1"/>
  <c r="D586" i="27"/>
  <c r="D587" i="27"/>
  <c r="I587" i="27" s="1"/>
  <c r="D538" i="27"/>
  <c r="D539" i="27"/>
  <c r="I539" i="27" s="1"/>
  <c r="D540" i="27"/>
  <c r="D541" i="27"/>
  <c r="I541" i="27" s="1"/>
  <c r="D542" i="27"/>
  <c r="D543" i="27"/>
  <c r="I543" i="27" s="1"/>
  <c r="D544" i="27"/>
  <c r="I544" i="27" s="1"/>
  <c r="D545" i="27"/>
  <c r="I545" i="27" s="1"/>
  <c r="D546" i="27"/>
  <c r="I546" i="27" s="1"/>
  <c r="D547" i="27"/>
  <c r="I547" i="27" s="1"/>
  <c r="D548" i="27"/>
  <c r="D549" i="27"/>
  <c r="I549" i="27" s="1"/>
  <c r="D550" i="27"/>
  <c r="D551" i="27"/>
  <c r="I551" i="27" s="1"/>
  <c r="D557" i="27"/>
  <c r="I557" i="27" s="1"/>
  <c r="D558" i="27"/>
  <c r="I558" i="27" s="1"/>
  <c r="D559" i="27"/>
  <c r="H559" i="27" s="1"/>
  <c r="J33" i="23" s="1"/>
  <c r="D561" i="27"/>
  <c r="H561" i="27" s="1"/>
  <c r="J37" i="23" s="1"/>
  <c r="D562" i="27"/>
  <c r="D563" i="27"/>
  <c r="H563" i="27" s="1"/>
  <c r="J39" i="23" s="1"/>
  <c r="D564" i="27"/>
  <c r="I565" i="27"/>
  <c r="D566" i="27"/>
  <c r="I566" i="27" s="1"/>
  <c r="D567" i="27"/>
  <c r="I567" i="27" s="1"/>
  <c r="D568" i="27"/>
  <c r="I568" i="27" s="1"/>
  <c r="D537" i="27"/>
  <c r="I537" i="27" s="1"/>
  <c r="D420" i="27"/>
  <c r="I420" i="27" s="1"/>
  <c r="D421" i="27"/>
  <c r="D422" i="27"/>
  <c r="I422" i="27" s="1"/>
  <c r="D423" i="27"/>
  <c r="D424" i="27"/>
  <c r="D425" i="27"/>
  <c r="D426" i="27"/>
  <c r="I426" i="27" s="1"/>
  <c r="D427" i="27"/>
  <c r="I427" i="27" s="1"/>
  <c r="D428" i="27"/>
  <c r="H428" i="27" s="1"/>
  <c r="J78" i="22" s="1"/>
  <c r="D429" i="27"/>
  <c r="H429" i="27" s="1"/>
  <c r="J80" i="22" s="1"/>
  <c r="D430" i="27"/>
  <c r="D431" i="27"/>
  <c r="H431" i="27" s="1"/>
  <c r="J82" i="22" s="1"/>
  <c r="D432" i="27"/>
  <c r="D433" i="27"/>
  <c r="I433" i="27" s="1"/>
  <c r="D434" i="27"/>
  <c r="D435" i="27"/>
  <c r="D436" i="27"/>
  <c r="D437" i="27"/>
  <c r="I437" i="27" s="1"/>
  <c r="D438" i="27"/>
  <c r="I438" i="27" s="1"/>
  <c r="D439" i="27"/>
  <c r="H439" i="27" s="1"/>
  <c r="J92" i="22" s="1"/>
  <c r="D440" i="27"/>
  <c r="D441" i="27"/>
  <c r="H441" i="27" s="1"/>
  <c r="J94" i="22" s="1"/>
  <c r="D442" i="27"/>
  <c r="D443" i="27"/>
  <c r="H443" i="27" s="1"/>
  <c r="J96" i="22" s="1"/>
  <c r="D444" i="27"/>
  <c r="D445" i="27"/>
  <c r="I445" i="27" s="1"/>
  <c r="D447" i="27"/>
  <c r="D448" i="27"/>
  <c r="D449" i="27"/>
  <c r="I449" i="27" s="1"/>
  <c r="D450" i="27"/>
  <c r="I450" i="27" s="1"/>
  <c r="D451" i="27"/>
  <c r="H451" i="27" s="1"/>
  <c r="J109" i="22" s="1"/>
  <c r="D452" i="27"/>
  <c r="D453" i="27"/>
  <c r="I453" i="27" s="1"/>
  <c r="D454" i="27"/>
  <c r="D455" i="27"/>
  <c r="I455" i="27" s="1"/>
  <c r="D456" i="27"/>
  <c r="D457" i="27"/>
  <c r="I457" i="27" s="1"/>
  <c r="D458" i="27"/>
  <c r="D459" i="27"/>
  <c r="D460" i="27"/>
  <c r="D461" i="27"/>
  <c r="I461" i="27" s="1"/>
  <c r="D462" i="27"/>
  <c r="I462" i="27" s="1"/>
  <c r="D463" i="27"/>
  <c r="H463" i="27" s="1"/>
  <c r="J123" i="22" s="1"/>
  <c r="D464" i="27"/>
  <c r="D465" i="27"/>
  <c r="I465" i="27" s="1"/>
  <c r="D466" i="27"/>
  <c r="D467" i="27"/>
  <c r="I467" i="27" s="1"/>
  <c r="D468" i="27"/>
  <c r="D469" i="27"/>
  <c r="I469" i="27" s="1"/>
  <c r="D470" i="27"/>
  <c r="D471" i="27"/>
  <c r="D472" i="27"/>
  <c r="D473" i="27"/>
  <c r="I473" i="27" s="1"/>
  <c r="D474" i="27"/>
  <c r="I474" i="27" s="1"/>
  <c r="D475" i="27"/>
  <c r="H475" i="27" s="1"/>
  <c r="J143" i="22" s="1"/>
  <c r="D476" i="27"/>
  <c r="D477" i="27"/>
  <c r="I477" i="27" s="1"/>
  <c r="D478" i="27"/>
  <c r="D479" i="27"/>
  <c r="I479" i="27" s="1"/>
  <c r="D480" i="27"/>
  <c r="D481" i="27"/>
  <c r="I481" i="27" s="1"/>
  <c r="D482" i="27"/>
  <c r="D483" i="27"/>
  <c r="D484" i="27"/>
  <c r="D485" i="27"/>
  <c r="I485" i="27" s="1"/>
  <c r="D486" i="27"/>
  <c r="I486" i="27" s="1"/>
  <c r="D487" i="27"/>
  <c r="D488" i="27"/>
  <c r="D489" i="27"/>
  <c r="D490" i="27"/>
  <c r="D491" i="27"/>
  <c r="H491" i="27" s="1"/>
  <c r="J163" i="22" s="1"/>
  <c r="D492" i="27"/>
  <c r="D493" i="27"/>
  <c r="I493" i="27" s="1"/>
  <c r="D494" i="27"/>
  <c r="D495" i="27"/>
  <c r="D496" i="27"/>
  <c r="D497" i="27"/>
  <c r="I497" i="27" s="1"/>
  <c r="D498" i="27"/>
  <c r="I498" i="27" s="1"/>
  <c r="D499" i="27"/>
  <c r="H499" i="27" s="1"/>
  <c r="J172" i="22" s="1"/>
  <c r="D500" i="27"/>
  <c r="D501" i="27"/>
  <c r="I501" i="27" s="1"/>
  <c r="D419" i="27"/>
  <c r="D349" i="27"/>
  <c r="D350" i="27"/>
  <c r="I350" i="27" s="1"/>
  <c r="D351" i="27"/>
  <c r="D352" i="27"/>
  <c r="D353" i="27"/>
  <c r="D354" i="27"/>
  <c r="I354" i="27" s="1"/>
  <c r="D355" i="27"/>
  <c r="I355" i="27" s="1"/>
  <c r="D356" i="27"/>
  <c r="H356" i="27" s="1"/>
  <c r="J15" i="22" s="1"/>
  <c r="D357" i="27"/>
  <c r="D358" i="27"/>
  <c r="I358" i="27" s="1"/>
  <c r="D359" i="27"/>
  <c r="D360" i="27"/>
  <c r="H360" i="27" s="1"/>
  <c r="J19" i="22" s="1"/>
  <c r="D361" i="27"/>
  <c r="D363" i="27"/>
  <c r="D364" i="27"/>
  <c r="D365" i="27"/>
  <c r="D366" i="27"/>
  <c r="I366" i="27" s="1"/>
  <c r="D367" i="27"/>
  <c r="I367" i="27" s="1"/>
  <c r="D368" i="27"/>
  <c r="H368" i="27" s="1"/>
  <c r="J27" i="22" s="1"/>
  <c r="D369" i="27"/>
  <c r="D370" i="27"/>
  <c r="I370" i="27" s="1"/>
  <c r="D371" i="27"/>
  <c r="D372" i="27"/>
  <c r="I372" i="27" s="1"/>
  <c r="D373" i="27"/>
  <c r="D374" i="27"/>
  <c r="I374" i="27" s="1"/>
  <c r="D375" i="27"/>
  <c r="D376" i="27"/>
  <c r="D377" i="27"/>
  <c r="D378" i="27"/>
  <c r="I378" i="27" s="1"/>
  <c r="D379" i="27"/>
  <c r="I379" i="27" s="1"/>
  <c r="D380" i="27"/>
  <c r="H380" i="27" s="1"/>
  <c r="J41" i="22" s="1"/>
  <c r="D381" i="27"/>
  <c r="D382" i="27"/>
  <c r="I382" i="27" s="1"/>
  <c r="D383" i="27"/>
  <c r="D384" i="27"/>
  <c r="I384" i="27" s="1"/>
  <c r="D385" i="27"/>
  <c r="D386" i="27"/>
  <c r="I386" i="27" s="1"/>
  <c r="D387" i="27"/>
  <c r="D388" i="27"/>
  <c r="D389" i="27"/>
  <c r="D390" i="27"/>
  <c r="I390" i="27" s="1"/>
  <c r="D391" i="27"/>
  <c r="I391" i="27" s="1"/>
  <c r="D392" i="27"/>
  <c r="H392" i="27" s="1"/>
  <c r="J55" i="22" s="1"/>
  <c r="D393" i="27"/>
  <c r="D394" i="27"/>
  <c r="H394" i="27" s="1"/>
  <c r="J57" i="22" s="1"/>
  <c r="D395" i="27"/>
  <c r="D396" i="27"/>
  <c r="H396" i="27" s="1"/>
  <c r="J59" i="22" s="1"/>
  <c r="D397" i="27"/>
  <c r="D398" i="27"/>
  <c r="I398" i="27" s="1"/>
  <c r="D399" i="27"/>
  <c r="D348" i="27"/>
  <c r="H348" i="27" s="1"/>
  <c r="J6" i="22" s="1"/>
  <c r="D328" i="27"/>
  <c r="D329" i="27"/>
  <c r="D330" i="27"/>
  <c r="I330" i="27" s="1"/>
  <c r="D331" i="27"/>
  <c r="I331" i="27" s="1"/>
  <c r="D332" i="27"/>
  <c r="H332" i="27" s="1"/>
  <c r="J12" i="20" s="1"/>
  <c r="D333" i="27"/>
  <c r="D334" i="27"/>
  <c r="I334" i="27" s="1"/>
  <c r="D335" i="27"/>
  <c r="D336" i="27"/>
  <c r="H336" i="27" s="1"/>
  <c r="J17" i="20" s="1"/>
  <c r="D337" i="27"/>
  <c r="D338" i="27"/>
  <c r="I338" i="27" s="1"/>
  <c r="D339" i="27"/>
  <c r="D340" i="27"/>
  <c r="D341" i="27"/>
  <c r="J27" i="20"/>
  <c r="D346" i="27"/>
  <c r="H346" i="27" s="1"/>
  <c r="J30" i="20" s="1"/>
  <c r="D347" i="27"/>
  <c r="D327" i="27"/>
  <c r="D221" i="27"/>
  <c r="D222" i="27"/>
  <c r="D223" i="27"/>
  <c r="D224" i="27"/>
  <c r="H224" i="27" s="1"/>
  <c r="J11" i="18" s="1"/>
  <c r="D225" i="27"/>
  <c r="D226" i="27"/>
  <c r="I226" i="27" s="1"/>
  <c r="D227" i="27"/>
  <c r="D228" i="27"/>
  <c r="H228" i="27" s="1"/>
  <c r="J15" i="18" s="1"/>
  <c r="D229" i="27"/>
  <c r="D230" i="27"/>
  <c r="I230" i="27" s="1"/>
  <c r="D231" i="27"/>
  <c r="D232" i="27"/>
  <c r="D233" i="27"/>
  <c r="D234" i="27"/>
  <c r="D235" i="27"/>
  <c r="D236" i="27"/>
  <c r="H236" i="27" s="1"/>
  <c r="D237" i="27"/>
  <c r="D238" i="27"/>
  <c r="I238" i="27" s="1"/>
  <c r="D239" i="27"/>
  <c r="D240" i="27"/>
  <c r="I240" i="27" s="1"/>
  <c r="D241" i="27"/>
  <c r="D242" i="27"/>
  <c r="I242" i="27" s="1"/>
  <c r="D243" i="27"/>
  <c r="D244" i="27"/>
  <c r="D245" i="27"/>
  <c r="D246" i="27"/>
  <c r="D247" i="27"/>
  <c r="D248" i="27"/>
  <c r="H248" i="27" s="1"/>
  <c r="J39" i="18" s="1"/>
  <c r="D249" i="27"/>
  <c r="D250" i="27"/>
  <c r="I250" i="27" s="1"/>
  <c r="D251" i="27"/>
  <c r="D252" i="27"/>
  <c r="I252" i="27" s="1"/>
  <c r="D253" i="27"/>
  <c r="D254" i="27"/>
  <c r="I254" i="27" s="1"/>
  <c r="D255" i="27"/>
  <c r="D256" i="27"/>
  <c r="D257" i="27"/>
  <c r="D258" i="27"/>
  <c r="D259" i="27"/>
  <c r="D260" i="27"/>
  <c r="H260" i="27" s="1"/>
  <c r="J52" i="18" s="1"/>
  <c r="D261" i="27"/>
  <c r="D262" i="27"/>
  <c r="I262" i="27" s="1"/>
  <c r="D263" i="27"/>
  <c r="D264" i="27"/>
  <c r="I264" i="27" s="1"/>
  <c r="D265" i="27"/>
  <c r="D266" i="27"/>
  <c r="I266" i="27" s="1"/>
  <c r="D267" i="27"/>
  <c r="D268" i="27"/>
  <c r="D269" i="27"/>
  <c r="D270" i="27"/>
  <c r="D271" i="27"/>
  <c r="D272" i="27"/>
  <c r="H272" i="27" s="1"/>
  <c r="J65" i="18" s="1"/>
  <c r="D273" i="27"/>
  <c r="D274" i="27"/>
  <c r="I274" i="27" s="1"/>
  <c r="D275" i="27"/>
  <c r="D276" i="27"/>
  <c r="H276" i="27" s="1"/>
  <c r="J69" i="18" s="1"/>
  <c r="D277" i="27"/>
  <c r="D278" i="27"/>
  <c r="I278" i="27" s="1"/>
  <c r="D279" i="27"/>
  <c r="D280" i="27"/>
  <c r="D281" i="27"/>
  <c r="D282" i="27"/>
  <c r="D283" i="27"/>
  <c r="D284" i="27"/>
  <c r="H284" i="27" s="1"/>
  <c r="J78" i="18" s="1"/>
  <c r="D285" i="27"/>
  <c r="D286" i="27"/>
  <c r="I286" i="27" s="1"/>
  <c r="D287" i="27"/>
  <c r="D288" i="27"/>
  <c r="I288" i="27" s="1"/>
  <c r="D289" i="27"/>
  <c r="D290" i="27"/>
  <c r="I290" i="27" s="1"/>
  <c r="D291" i="27"/>
  <c r="D292" i="27"/>
  <c r="D293" i="27"/>
  <c r="I294" i="27"/>
  <c r="D295" i="27"/>
  <c r="I295" i="27" s="1"/>
  <c r="D296" i="27"/>
  <c r="H296" i="27" s="1"/>
  <c r="J93" i="18" s="1"/>
  <c r="D297" i="27"/>
  <c r="D298" i="27"/>
  <c r="I298" i="27" s="1"/>
  <c r="D299" i="27"/>
  <c r="D300" i="27"/>
  <c r="I300" i="27" s="1"/>
  <c r="D301" i="27"/>
  <c r="D302" i="27"/>
  <c r="I302" i="27" s="1"/>
  <c r="D303" i="27"/>
  <c r="D304" i="27"/>
  <c r="D305" i="27"/>
  <c r="D306" i="27"/>
  <c r="I306" i="27" s="1"/>
  <c r="D307" i="27"/>
  <c r="I307" i="27" s="1"/>
  <c r="D308" i="27"/>
  <c r="H308" i="27" s="1"/>
  <c r="J108" i="18" s="1"/>
  <c r="D309" i="27"/>
  <c r="D310" i="27"/>
  <c r="I310" i="27" s="1"/>
  <c r="D311" i="27"/>
  <c r="D312" i="27"/>
  <c r="I312" i="27" s="1"/>
  <c r="D313" i="27"/>
  <c r="D314" i="27"/>
  <c r="I314" i="27" s="1"/>
  <c r="D315" i="27"/>
  <c r="D316" i="27"/>
  <c r="D317" i="27"/>
  <c r="D318" i="27"/>
  <c r="D220" i="27"/>
  <c r="D61" i="27"/>
  <c r="H61" i="27" s="1"/>
  <c r="J7" i="2" s="1"/>
  <c r="D62" i="27"/>
  <c r="I62" i="27" s="1"/>
  <c r="D63" i="27"/>
  <c r="H63" i="27" s="1"/>
  <c r="J9" i="2" s="1"/>
  <c r="D64" i="27"/>
  <c r="H64" i="27" s="1"/>
  <c r="J10" i="2" s="1"/>
  <c r="D65" i="27"/>
  <c r="I65" i="27" s="1"/>
  <c r="D66" i="27"/>
  <c r="I66" i="27" s="1"/>
  <c r="D67" i="27"/>
  <c r="I67" i="27" s="1"/>
  <c r="D68" i="27"/>
  <c r="H68" i="27" s="1"/>
  <c r="J15" i="2" s="1"/>
  <c r="D69" i="27"/>
  <c r="I69" i="27" s="1"/>
  <c r="D70" i="27"/>
  <c r="I70" i="27" s="1"/>
  <c r="D71" i="27"/>
  <c r="D72" i="27"/>
  <c r="I72" i="27" s="1"/>
  <c r="D73" i="27"/>
  <c r="D74" i="27"/>
  <c r="I74" i="27" s="1"/>
  <c r="D75" i="27"/>
  <c r="D76" i="27"/>
  <c r="D77" i="27"/>
  <c r="D78" i="27"/>
  <c r="D79" i="27"/>
  <c r="D80" i="27"/>
  <c r="H80" i="27" s="1"/>
  <c r="J29" i="2" s="1"/>
  <c r="D81" i="27"/>
  <c r="D82" i="27"/>
  <c r="I82" i="27" s="1"/>
  <c r="D83" i="27"/>
  <c r="D84" i="27"/>
  <c r="I84" i="27" s="1"/>
  <c r="D85" i="27"/>
  <c r="D86" i="27"/>
  <c r="I86" i="27" s="1"/>
  <c r="D87" i="27"/>
  <c r="D88" i="27"/>
  <c r="D89" i="27"/>
  <c r="D90" i="27"/>
  <c r="D91" i="27"/>
  <c r="D92" i="27"/>
  <c r="H92" i="27" s="1"/>
  <c r="J43" i="2" s="1"/>
  <c r="D93" i="27"/>
  <c r="D94" i="27"/>
  <c r="I94" i="27" s="1"/>
  <c r="D95" i="27"/>
  <c r="D96" i="27"/>
  <c r="I96" i="27" s="1"/>
  <c r="D97" i="27"/>
  <c r="D98" i="27"/>
  <c r="I98" i="27" s="1"/>
  <c r="D99" i="27"/>
  <c r="D100" i="27"/>
  <c r="D101" i="27"/>
  <c r="D102" i="27"/>
  <c r="D103" i="27"/>
  <c r="D104" i="27"/>
  <c r="H104" i="27" s="1"/>
  <c r="J58" i="2" s="1"/>
  <c r="D105" i="27"/>
  <c r="D106" i="27"/>
  <c r="I106" i="27" s="1"/>
  <c r="D107" i="27"/>
  <c r="D108" i="27"/>
  <c r="I108" i="27" s="1"/>
  <c r="D109" i="27"/>
  <c r="D110" i="27"/>
  <c r="I110" i="27" s="1"/>
  <c r="D111" i="27"/>
  <c r="D112" i="27"/>
  <c r="D113" i="27"/>
  <c r="D114" i="27"/>
  <c r="D115" i="27"/>
  <c r="D116" i="27"/>
  <c r="H116" i="27" s="1"/>
  <c r="J71" i="2" s="1"/>
  <c r="D117" i="27"/>
  <c r="D118" i="27"/>
  <c r="H118" i="27" s="1"/>
  <c r="J73" i="2" s="1"/>
  <c r="D119" i="27"/>
  <c r="D120" i="27"/>
  <c r="I120" i="27" s="1"/>
  <c r="D121" i="27"/>
  <c r="D122" i="27"/>
  <c r="I122" i="27" s="1"/>
  <c r="D123" i="27"/>
  <c r="D124" i="27"/>
  <c r="D125" i="27"/>
  <c r="D126" i="27"/>
  <c r="D127" i="27"/>
  <c r="D128" i="27"/>
  <c r="H128" i="27" s="1"/>
  <c r="J84" i="2" s="1"/>
  <c r="D129" i="27"/>
  <c r="D130" i="27"/>
  <c r="I130" i="27" s="1"/>
  <c r="D131" i="27"/>
  <c r="D132" i="27"/>
  <c r="I132" i="27" s="1"/>
  <c r="D133" i="27"/>
  <c r="D134" i="27"/>
  <c r="I134" i="27" s="1"/>
  <c r="D135" i="27"/>
  <c r="D136" i="27"/>
  <c r="D137" i="27"/>
  <c r="D138" i="27"/>
  <c r="D139" i="27"/>
  <c r="D140" i="27"/>
  <c r="H140" i="27" s="1"/>
  <c r="J97" i="2" s="1"/>
  <c r="D141" i="27"/>
  <c r="D142" i="27"/>
  <c r="I142" i="27" s="1"/>
  <c r="D143" i="27"/>
  <c r="D144" i="27"/>
  <c r="I144" i="27" s="1"/>
  <c r="D145" i="27"/>
  <c r="D146" i="27"/>
  <c r="I146" i="27" s="1"/>
  <c r="D147" i="27"/>
  <c r="D148" i="27"/>
  <c r="D149" i="27"/>
  <c r="D150" i="27"/>
  <c r="D151" i="27"/>
  <c r="D152" i="27"/>
  <c r="H152" i="27" s="1"/>
  <c r="J109" i="2" s="1"/>
  <c r="D153" i="27"/>
  <c r="D154" i="27"/>
  <c r="I154" i="27" s="1"/>
  <c r="D155" i="27"/>
  <c r="D156" i="27"/>
  <c r="I156" i="27" s="1"/>
  <c r="D157" i="27"/>
  <c r="D158" i="27"/>
  <c r="I158" i="27" s="1"/>
  <c r="D159" i="27"/>
  <c r="D160" i="27"/>
  <c r="D161" i="27"/>
  <c r="D162" i="27"/>
  <c r="D163" i="27"/>
  <c r="D164" i="27"/>
  <c r="H164" i="27" s="1"/>
  <c r="J122" i="2" s="1"/>
  <c r="D165" i="27"/>
  <c r="D166" i="27"/>
  <c r="I166" i="27" s="1"/>
  <c r="D167" i="27"/>
  <c r="D168" i="27"/>
  <c r="I168" i="27" s="1"/>
  <c r="D169" i="27"/>
  <c r="D170" i="27"/>
  <c r="I170" i="27" s="1"/>
  <c r="D171" i="27"/>
  <c r="D172" i="27"/>
  <c r="D173" i="27"/>
  <c r="D174" i="27"/>
  <c r="D175" i="27"/>
  <c r="D176" i="27"/>
  <c r="H176" i="27" s="1"/>
  <c r="J134" i="2" s="1"/>
  <c r="D177" i="27"/>
  <c r="D178" i="27"/>
  <c r="I178" i="27" s="1"/>
  <c r="D179" i="27"/>
  <c r="D180" i="27"/>
  <c r="I180" i="27" s="1"/>
  <c r="D181" i="27"/>
  <c r="D182" i="27"/>
  <c r="I182" i="27" s="1"/>
  <c r="D183" i="27"/>
  <c r="D184" i="27"/>
  <c r="D185" i="27"/>
  <c r="D186" i="27"/>
  <c r="D187" i="27"/>
  <c r="D188" i="27"/>
  <c r="H188" i="27" s="1"/>
  <c r="J146" i="2" s="1"/>
  <c r="D189" i="27"/>
  <c r="D190" i="27"/>
  <c r="I190" i="27" s="1"/>
  <c r="D191" i="27"/>
  <c r="D192" i="27"/>
  <c r="I192" i="27" s="1"/>
  <c r="D193" i="27"/>
  <c r="D194" i="27"/>
  <c r="I194" i="27" s="1"/>
  <c r="D195" i="27"/>
  <c r="D196" i="27"/>
  <c r="D197" i="27"/>
  <c r="D198" i="27"/>
  <c r="D199" i="27"/>
  <c r="D200" i="27"/>
  <c r="H200" i="27" s="1"/>
  <c r="J159" i="2" s="1"/>
  <c r="D201" i="27"/>
  <c r="D202" i="27"/>
  <c r="I202" i="27" s="1"/>
  <c r="D203" i="27"/>
  <c r="D204" i="27"/>
  <c r="I204" i="27" s="1"/>
  <c r="D205" i="27"/>
  <c r="D206" i="27"/>
  <c r="I206" i="27" s="1"/>
  <c r="D207" i="27"/>
  <c r="D208" i="27"/>
  <c r="D60" i="27"/>
  <c r="H60" i="27" s="1"/>
  <c r="J6" i="2" s="1"/>
  <c r="D35" i="27"/>
  <c r="H35" i="27" s="1"/>
  <c r="J27" i="17" s="1"/>
  <c r="D36" i="27"/>
  <c r="I36" i="27" s="1"/>
  <c r="K28" i="17" s="1"/>
  <c r="D37" i="27"/>
  <c r="H37" i="27" s="1"/>
  <c r="J29" i="17" s="1"/>
  <c r="D38" i="27"/>
  <c r="H38" i="27" s="1"/>
  <c r="J30" i="17" s="1"/>
  <c r="D39" i="27"/>
  <c r="H39" i="27" s="1"/>
  <c r="J31" i="17" s="1"/>
  <c r="D40" i="27"/>
  <c r="H40" i="27" s="1"/>
  <c r="J32" i="17" s="1"/>
  <c r="D41" i="27"/>
  <c r="H41" i="27" s="1"/>
  <c r="J33" i="17" s="1"/>
  <c r="D42" i="27"/>
  <c r="H42" i="27" s="1"/>
  <c r="J34" i="17" s="1"/>
  <c r="D43" i="27"/>
  <c r="H43" i="27" s="1"/>
  <c r="J36" i="17" s="1"/>
  <c r="D44" i="27"/>
  <c r="H44" i="27" s="1"/>
  <c r="J37" i="17" s="1"/>
  <c r="D45" i="27"/>
  <c r="H45" i="27" s="1"/>
  <c r="J38" i="17" s="1"/>
  <c r="D46" i="27"/>
  <c r="H46" i="27" s="1"/>
  <c r="J39" i="17" s="1"/>
  <c r="D47" i="27"/>
  <c r="H47" i="27" s="1"/>
  <c r="J40" i="17" s="1"/>
  <c r="D48" i="27"/>
  <c r="I48" i="27" s="1"/>
  <c r="K41" i="17" s="1"/>
  <c r="D49" i="27"/>
  <c r="H49" i="27" s="1"/>
  <c r="J42" i="17" s="1"/>
  <c r="D50" i="27"/>
  <c r="H50" i="27" s="1"/>
  <c r="J43" i="17" s="1"/>
  <c r="D51" i="27"/>
  <c r="H51" i="27" s="1"/>
  <c r="J44" i="17" s="1"/>
  <c r="D34" i="27"/>
  <c r="H34" i="27" s="1"/>
  <c r="J26" i="17" s="1"/>
  <c r="D21" i="27"/>
  <c r="H21" i="27" s="1"/>
  <c r="J17" i="17" s="1"/>
  <c r="D22" i="27"/>
  <c r="H22" i="27" s="1"/>
  <c r="J18" i="17" s="1"/>
  <c r="D23" i="27"/>
  <c r="H23" i="27" s="1"/>
  <c r="J19" i="17" s="1"/>
  <c r="D24" i="27"/>
  <c r="I24" i="27" s="1"/>
  <c r="K20" i="17" s="1"/>
  <c r="D25" i="27"/>
  <c r="H25" i="27" s="1"/>
  <c r="J21" i="17" s="1"/>
  <c r="D26" i="27"/>
  <c r="H26" i="27" s="1"/>
  <c r="J22" i="17" s="1"/>
  <c r="D27" i="27"/>
  <c r="H27" i="27" s="1"/>
  <c r="J23" i="17" s="1"/>
  <c r="D28" i="27"/>
  <c r="H28" i="27" s="1"/>
  <c r="J24" i="17" s="1"/>
  <c r="D20" i="27"/>
  <c r="I20" i="27" s="1"/>
  <c r="K16" i="17" s="1"/>
  <c r="D3" i="27"/>
  <c r="I3" i="27" s="1"/>
  <c r="K7" i="17" s="1"/>
  <c r="D4" i="27"/>
  <c r="I4" i="27" s="1"/>
  <c r="K8" i="17" s="1"/>
  <c r="D5" i="27"/>
  <c r="I5" i="27" s="1"/>
  <c r="K9" i="17" s="1"/>
  <c r="D6" i="27"/>
  <c r="I6" i="27" s="1"/>
  <c r="K10" i="17" s="1"/>
  <c r="D7" i="27"/>
  <c r="I7" i="27" s="1"/>
  <c r="K11" i="17" s="1"/>
  <c r="D8" i="27"/>
  <c r="I8" i="27" s="1"/>
  <c r="K12" i="17" s="1"/>
  <c r="D9" i="27"/>
  <c r="H9" i="27" s="1"/>
  <c r="J13" i="17" s="1"/>
  <c r="D10" i="27"/>
  <c r="H10" i="27" s="1"/>
  <c r="J14" i="17" s="1"/>
  <c r="D2" i="27"/>
  <c r="I2" i="27" s="1"/>
  <c r="K6" i="17" s="1"/>
  <c r="J24" i="18" l="1"/>
  <c r="H843" i="27"/>
  <c r="J43" i="25"/>
  <c r="I842" i="27"/>
  <c r="J42" i="25"/>
  <c r="I840" i="27"/>
  <c r="I839" i="27"/>
  <c r="J40" i="25"/>
  <c r="I837" i="27"/>
  <c r="J38" i="25"/>
  <c r="J26" i="25"/>
  <c r="I836" i="27"/>
  <c r="J37" i="25"/>
  <c r="I838" i="27"/>
  <c r="J39" i="25"/>
  <c r="I834" i="27"/>
  <c r="J35" i="25"/>
  <c r="H833" i="27"/>
  <c r="J34" i="25"/>
  <c r="I832" i="27"/>
  <c r="J33" i="25"/>
  <c r="I831" i="27"/>
  <c r="J32" i="25"/>
  <c r="I830" i="27"/>
  <c r="J31" i="25"/>
  <c r="H829" i="27"/>
  <c r="J30" i="25"/>
  <c r="H827" i="27"/>
  <c r="J28" i="25"/>
  <c r="H826" i="27"/>
  <c r="J27" i="25"/>
  <c r="J25" i="25"/>
  <c r="I835" i="27"/>
  <c r="J36" i="25"/>
  <c r="J24" i="25"/>
  <c r="H822" i="27"/>
  <c r="J23" i="25"/>
  <c r="H820" i="27"/>
  <c r="J21" i="25"/>
  <c r="H819" i="27"/>
  <c r="J20" i="25"/>
  <c r="H821" i="27"/>
  <c r="J22" i="25"/>
  <c r="I817" i="27"/>
  <c r="J18" i="25"/>
  <c r="H816" i="27"/>
  <c r="J17" i="25"/>
  <c r="H815" i="27"/>
  <c r="J16" i="25"/>
  <c r="H810" i="27"/>
  <c r="J9" i="25"/>
  <c r="J8" i="25"/>
  <c r="J11" i="25"/>
  <c r="H814" i="27"/>
  <c r="J15" i="25"/>
  <c r="J13" i="25"/>
  <c r="J12" i="25"/>
  <c r="K26" i="23"/>
  <c r="K25" i="23"/>
  <c r="K10" i="21"/>
  <c r="J74" i="24"/>
  <c r="K70" i="22"/>
  <c r="K19" i="21"/>
  <c r="K18" i="21"/>
  <c r="K17" i="21"/>
  <c r="J67" i="24"/>
  <c r="J52" i="24"/>
  <c r="H660" i="27"/>
  <c r="I34" i="24" s="1"/>
  <c r="H652" i="27"/>
  <c r="I25" i="24" s="1"/>
  <c r="H604" i="27"/>
  <c r="J25" i="21" s="1"/>
  <c r="H600" i="27"/>
  <c r="J19" i="21" s="1"/>
  <c r="H539" i="27"/>
  <c r="J8" i="23" s="1"/>
  <c r="I360" i="27"/>
  <c r="K19" i="22" s="1"/>
  <c r="H170" i="27"/>
  <c r="J128" i="2" s="1"/>
  <c r="H122" i="27"/>
  <c r="J78" i="2" s="1"/>
  <c r="I573" i="27"/>
  <c r="K54" i="23" s="1"/>
  <c r="H688" i="27"/>
  <c r="I67" i="24" s="1"/>
  <c r="I118" i="27"/>
  <c r="K73" i="2" s="1"/>
  <c r="H694" i="27"/>
  <c r="I74" i="24" s="1"/>
  <c r="H658" i="27"/>
  <c r="I32" i="24" s="1"/>
  <c r="H601" i="27"/>
  <c r="J20" i="21" s="1"/>
  <c r="H543" i="27"/>
  <c r="J12" i="23" s="1"/>
  <c r="H166" i="27"/>
  <c r="J124" i="2" s="1"/>
  <c r="I563" i="27"/>
  <c r="K39" i="23" s="1"/>
  <c r="I356" i="27"/>
  <c r="K15" i="22" s="1"/>
  <c r="I80" i="27"/>
  <c r="K29" i="2" s="1"/>
  <c r="H838" i="27"/>
  <c r="H685" i="27"/>
  <c r="I64" i="24" s="1"/>
  <c r="H649" i="27"/>
  <c r="I21" i="24" s="1"/>
  <c r="H592" i="27"/>
  <c r="J10" i="21" s="1"/>
  <c r="H474" i="27"/>
  <c r="J142" i="22" s="1"/>
  <c r="H358" i="27"/>
  <c r="J17" i="22" s="1"/>
  <c r="I843" i="27"/>
  <c r="H834" i="27"/>
  <c r="H684" i="27"/>
  <c r="I62" i="24" s="1"/>
  <c r="H648" i="27"/>
  <c r="I20" i="24" s="1"/>
  <c r="H589" i="27"/>
  <c r="J7" i="21" s="1"/>
  <c r="H450" i="27"/>
  <c r="J108" i="22" s="1"/>
  <c r="H334" i="27"/>
  <c r="J14" i="20" s="1"/>
  <c r="H74" i="27"/>
  <c r="J21" i="2" s="1"/>
  <c r="I833" i="27"/>
  <c r="I441" i="27"/>
  <c r="K94" i="22" s="1"/>
  <c r="H479" i="27"/>
  <c r="J149" i="22" s="1"/>
  <c r="H386" i="27"/>
  <c r="J48" i="22" s="1"/>
  <c r="H832" i="27"/>
  <c r="H682" i="27"/>
  <c r="I59" i="24" s="1"/>
  <c r="H646" i="27"/>
  <c r="I18" i="24" s="1"/>
  <c r="H588" i="27"/>
  <c r="J6" i="21" s="1"/>
  <c r="H445" i="27"/>
  <c r="J100" i="22" s="1"/>
  <c r="H676" i="27"/>
  <c r="I52" i="24" s="1"/>
  <c r="H640" i="27"/>
  <c r="I10" i="24" s="1"/>
  <c r="H585" i="27"/>
  <c r="J78" i="23" s="1"/>
  <c r="H422" i="27"/>
  <c r="J70" i="22" s="1"/>
  <c r="I683" i="27"/>
  <c r="J61" i="24" s="1"/>
  <c r="H673" i="27"/>
  <c r="I49" i="24" s="1"/>
  <c r="H637" i="27"/>
  <c r="I7" i="24" s="1"/>
  <c r="H575" i="27"/>
  <c r="J58" i="23" s="1"/>
  <c r="I681" i="27"/>
  <c r="J58" i="24" s="1"/>
  <c r="H672" i="27"/>
  <c r="I47" i="24" s="1"/>
  <c r="H636" i="27"/>
  <c r="I6" i="24" s="1"/>
  <c r="I671" i="27"/>
  <c r="J46" i="24" s="1"/>
  <c r="H670" i="27"/>
  <c r="I45" i="24" s="1"/>
  <c r="H616" i="27"/>
  <c r="J46" i="21" s="1"/>
  <c r="H571" i="27"/>
  <c r="J51" i="23" s="1"/>
  <c r="I647" i="27"/>
  <c r="J19" i="24" s="1"/>
  <c r="I176" i="27"/>
  <c r="K134" i="2" s="1"/>
  <c r="H664" i="27"/>
  <c r="I39" i="24" s="1"/>
  <c r="H613" i="27"/>
  <c r="J39" i="21" s="1"/>
  <c r="H558" i="27"/>
  <c r="J30" i="23" s="1"/>
  <c r="I621" i="27"/>
  <c r="K53" i="21" s="1"/>
  <c r="H661" i="27"/>
  <c r="I35" i="24" s="1"/>
  <c r="H612" i="27"/>
  <c r="J37" i="21" s="1"/>
  <c r="I611" i="27"/>
  <c r="K36" i="21" s="1"/>
  <c r="I128" i="27"/>
  <c r="K84" i="2" s="1"/>
  <c r="H381" i="27"/>
  <c r="J42" i="22" s="1"/>
  <c r="I381" i="27"/>
  <c r="H391" i="27"/>
  <c r="J53" i="22" s="1"/>
  <c r="H314" i="27"/>
  <c r="J115" i="18" s="1"/>
  <c r="H286" i="27"/>
  <c r="J81" i="18" s="1"/>
  <c r="H238" i="27"/>
  <c r="J27" i="18" s="1"/>
  <c r="I499" i="27"/>
  <c r="K172" i="22" s="1"/>
  <c r="I451" i="27"/>
  <c r="K109" i="22" s="1"/>
  <c r="H208" i="27"/>
  <c r="J169" i="2" s="1"/>
  <c r="I208" i="27"/>
  <c r="K169" i="2" s="1"/>
  <c r="H196" i="27"/>
  <c r="J155" i="2" s="1"/>
  <c r="I196" i="27"/>
  <c r="K155" i="2" s="1"/>
  <c r="H184" i="27"/>
  <c r="J142" i="2" s="1"/>
  <c r="I184" i="27"/>
  <c r="H172" i="27"/>
  <c r="J130" i="2" s="1"/>
  <c r="I172" i="27"/>
  <c r="K130" i="2" s="1"/>
  <c r="H160" i="27"/>
  <c r="J118" i="2" s="1"/>
  <c r="I160" i="27"/>
  <c r="K118" i="2" s="1"/>
  <c r="H148" i="27"/>
  <c r="J105" i="2" s="1"/>
  <c r="I148" i="27"/>
  <c r="K105" i="2" s="1"/>
  <c r="H136" i="27"/>
  <c r="J93" i="2" s="1"/>
  <c r="I136" i="27"/>
  <c r="K93" i="2" s="1"/>
  <c r="H124" i="27"/>
  <c r="J80" i="2" s="1"/>
  <c r="I124" i="27"/>
  <c r="H112" i="27"/>
  <c r="J66" i="2" s="1"/>
  <c r="I112" i="27"/>
  <c r="H100" i="27"/>
  <c r="J53" i="2" s="1"/>
  <c r="I100" i="27"/>
  <c r="K53" i="2" s="1"/>
  <c r="H88" i="27"/>
  <c r="J38" i="2" s="1"/>
  <c r="I88" i="27"/>
  <c r="K38" i="2" s="1"/>
  <c r="H76" i="27"/>
  <c r="J24" i="2" s="1"/>
  <c r="I76" i="27"/>
  <c r="K24" i="2" s="1"/>
  <c r="H311" i="27"/>
  <c r="J111" i="18" s="1"/>
  <c r="I311" i="27"/>
  <c r="K111" i="18" s="1"/>
  <c r="H299" i="27"/>
  <c r="J97" i="18" s="1"/>
  <c r="I299" i="27"/>
  <c r="H287" i="27"/>
  <c r="J82" i="18" s="1"/>
  <c r="I287" i="27"/>
  <c r="H275" i="27"/>
  <c r="J68" i="18" s="1"/>
  <c r="I275" i="27"/>
  <c r="K68" i="18" s="1"/>
  <c r="H263" i="27"/>
  <c r="J55" i="18" s="1"/>
  <c r="I263" i="27"/>
  <c r="K55" i="18" s="1"/>
  <c r="H251" i="27"/>
  <c r="J42" i="18" s="1"/>
  <c r="I251" i="27"/>
  <c r="K42" i="18" s="1"/>
  <c r="H239" i="27"/>
  <c r="J28" i="18" s="1"/>
  <c r="I239" i="27"/>
  <c r="K28" i="18" s="1"/>
  <c r="H227" i="27"/>
  <c r="J14" i="18" s="1"/>
  <c r="I227" i="27"/>
  <c r="I824" i="27"/>
  <c r="I812" i="27"/>
  <c r="H659" i="27"/>
  <c r="I33" i="24" s="1"/>
  <c r="H623" i="27"/>
  <c r="J55" i="21" s="1"/>
  <c r="H599" i="27"/>
  <c r="J18" i="21" s="1"/>
  <c r="H587" i="27"/>
  <c r="J80" i="23" s="1"/>
  <c r="H572" i="27"/>
  <c r="J53" i="23" s="1"/>
  <c r="H557" i="27"/>
  <c r="J29" i="23" s="1"/>
  <c r="H541" i="27"/>
  <c r="J10" i="23" s="1"/>
  <c r="H477" i="27"/>
  <c r="J146" i="22" s="1"/>
  <c r="H449" i="27"/>
  <c r="J106" i="22" s="1"/>
  <c r="H420" i="27"/>
  <c r="J67" i="22" s="1"/>
  <c r="H390" i="27"/>
  <c r="J52" i="22" s="1"/>
  <c r="H331" i="27"/>
  <c r="J11" i="20" s="1"/>
  <c r="H312" i="27"/>
  <c r="J112" i="18" s="1"/>
  <c r="H278" i="27"/>
  <c r="J72" i="18" s="1"/>
  <c r="H230" i="27"/>
  <c r="J17" i="18" s="1"/>
  <c r="H168" i="27"/>
  <c r="J126" i="2" s="1"/>
  <c r="H120" i="27"/>
  <c r="J75" i="2" s="1"/>
  <c r="H72" i="27"/>
  <c r="J19" i="2" s="1"/>
  <c r="I841" i="27"/>
  <c r="I679" i="27"/>
  <c r="J56" i="24" s="1"/>
  <c r="I619" i="27"/>
  <c r="K50" i="21" s="1"/>
  <c r="I491" i="27"/>
  <c r="K163" i="22" s="1"/>
  <c r="I443" i="27"/>
  <c r="K96" i="22" s="1"/>
  <c r="I284" i="27"/>
  <c r="K78" i="18" s="1"/>
  <c r="I236" i="27"/>
  <c r="H173" i="27"/>
  <c r="J131" i="2" s="1"/>
  <c r="I173" i="27"/>
  <c r="H147" i="27"/>
  <c r="J104" i="2" s="1"/>
  <c r="I147" i="27"/>
  <c r="H87" i="27"/>
  <c r="J37" i="2" s="1"/>
  <c r="I87" i="27"/>
  <c r="H75" i="27"/>
  <c r="J23" i="2" s="1"/>
  <c r="I75" i="27"/>
  <c r="H550" i="27"/>
  <c r="J20" i="23" s="1"/>
  <c r="I550" i="27"/>
  <c r="K20" i="23" s="1"/>
  <c r="H538" i="27"/>
  <c r="J7" i="23" s="1"/>
  <c r="I538" i="27"/>
  <c r="K7" i="23" s="1"/>
  <c r="I823" i="27"/>
  <c r="H622" i="27"/>
  <c r="J54" i="21" s="1"/>
  <c r="H610" i="27"/>
  <c r="J34" i="21" s="1"/>
  <c r="H598" i="27"/>
  <c r="J17" i="21" s="1"/>
  <c r="I276" i="27"/>
  <c r="K69" i="18" s="1"/>
  <c r="I228" i="27"/>
  <c r="K15" i="18" s="1"/>
  <c r="H309" i="27"/>
  <c r="J109" i="18" s="1"/>
  <c r="I309" i="27"/>
  <c r="K109" i="18" s="1"/>
  <c r="H297" i="27"/>
  <c r="J95" i="18" s="1"/>
  <c r="I297" i="27"/>
  <c r="K95" i="18" s="1"/>
  <c r="H285" i="27"/>
  <c r="J80" i="18" s="1"/>
  <c r="I285" i="27"/>
  <c r="K80" i="18" s="1"/>
  <c r="H273" i="27"/>
  <c r="J66" i="18" s="1"/>
  <c r="I273" i="27"/>
  <c r="H261" i="27"/>
  <c r="J53" i="18" s="1"/>
  <c r="I261" i="27"/>
  <c r="H249" i="27"/>
  <c r="J40" i="18" s="1"/>
  <c r="I249" i="27"/>
  <c r="H237" i="27"/>
  <c r="J26" i="18" s="1"/>
  <c r="I237" i="27"/>
  <c r="K26" i="18" s="1"/>
  <c r="H225" i="27"/>
  <c r="J12" i="18" s="1"/>
  <c r="I225" i="27"/>
  <c r="K12" i="18" s="1"/>
  <c r="H341" i="27"/>
  <c r="J23" i="20" s="1"/>
  <c r="I341" i="27"/>
  <c r="K23" i="20" s="1"/>
  <c r="H329" i="27"/>
  <c r="J8" i="20" s="1"/>
  <c r="I329" i="27"/>
  <c r="H496" i="27"/>
  <c r="J169" i="22" s="1"/>
  <c r="I496" i="27"/>
  <c r="H484" i="27"/>
  <c r="J155" i="22" s="1"/>
  <c r="I484" i="27"/>
  <c r="H472" i="27"/>
  <c r="J140" i="22" s="1"/>
  <c r="I472" i="27"/>
  <c r="H460" i="27"/>
  <c r="J120" i="22" s="1"/>
  <c r="I460" i="27"/>
  <c r="K120" i="22" s="1"/>
  <c r="H448" i="27"/>
  <c r="J105" i="22" s="1"/>
  <c r="I448" i="27"/>
  <c r="K105" i="22" s="1"/>
  <c r="H436" i="27"/>
  <c r="J88" i="22" s="1"/>
  <c r="I436" i="27"/>
  <c r="H425" i="27"/>
  <c r="J74" i="22" s="1"/>
  <c r="I425" i="27"/>
  <c r="I822" i="27"/>
  <c r="H831" i="27"/>
  <c r="H693" i="27"/>
  <c r="I73" i="24" s="1"/>
  <c r="H669" i="27"/>
  <c r="I44" i="24" s="1"/>
  <c r="H657" i="27"/>
  <c r="I30" i="24" s="1"/>
  <c r="H645" i="27"/>
  <c r="I16" i="24" s="1"/>
  <c r="H609" i="27"/>
  <c r="J33" i="21" s="1"/>
  <c r="H597" i="27"/>
  <c r="J16" i="21" s="1"/>
  <c r="H584" i="27"/>
  <c r="J73" i="23" s="1"/>
  <c r="H570" i="27"/>
  <c r="J50" i="23" s="1"/>
  <c r="H537" i="27"/>
  <c r="J6" i="23" s="1"/>
  <c r="H501" i="27"/>
  <c r="H473" i="27"/>
  <c r="J141" i="22" s="1"/>
  <c r="H384" i="27"/>
  <c r="J46" i="22" s="1"/>
  <c r="H355" i="27"/>
  <c r="J14" i="22" s="1"/>
  <c r="H307" i="27"/>
  <c r="J107" i="18" s="1"/>
  <c r="H274" i="27"/>
  <c r="J67" i="18" s="1"/>
  <c r="H226" i="27"/>
  <c r="J13" i="18" s="1"/>
  <c r="H206" i="27"/>
  <c r="J166" i="2" s="1"/>
  <c r="H158" i="27"/>
  <c r="J116" i="2" s="1"/>
  <c r="H110" i="27"/>
  <c r="J64" i="2" s="1"/>
  <c r="I561" i="27"/>
  <c r="K37" i="23" s="1"/>
  <c r="I439" i="27"/>
  <c r="K92" i="22" s="1"/>
  <c r="I396" i="27"/>
  <c r="K59" i="22" s="1"/>
  <c r="I348" i="27"/>
  <c r="K6" i="22" s="1"/>
  <c r="I164" i="27"/>
  <c r="K122" i="2" s="1"/>
  <c r="I116" i="27"/>
  <c r="K71" i="2" s="1"/>
  <c r="H149" i="27"/>
  <c r="J106" i="2" s="1"/>
  <c r="I149" i="27"/>
  <c r="H195" i="27"/>
  <c r="J154" i="2" s="1"/>
  <c r="I195" i="27"/>
  <c r="H123" i="27"/>
  <c r="J79" i="2" s="1"/>
  <c r="I123" i="27"/>
  <c r="K79" i="2" s="1"/>
  <c r="I564" i="27"/>
  <c r="K41" i="23" s="1"/>
  <c r="H564" i="27"/>
  <c r="I576" i="27"/>
  <c r="H576" i="27"/>
  <c r="J60" i="23" s="1"/>
  <c r="I811" i="27"/>
  <c r="H340" i="27"/>
  <c r="J22" i="20" s="1"/>
  <c r="I340" i="27"/>
  <c r="K22" i="20" s="1"/>
  <c r="H328" i="27"/>
  <c r="J7" i="20" s="1"/>
  <c r="I328" i="27"/>
  <c r="K7" i="20" s="1"/>
  <c r="H389" i="27"/>
  <c r="J51" i="22" s="1"/>
  <c r="I389" i="27"/>
  <c r="K51" i="22" s="1"/>
  <c r="H377" i="27"/>
  <c r="J37" i="22" s="1"/>
  <c r="I377" i="27"/>
  <c r="H365" i="27"/>
  <c r="J24" i="22" s="1"/>
  <c r="I365" i="27"/>
  <c r="H353" i="27"/>
  <c r="J11" i="22" s="1"/>
  <c r="I353" i="27"/>
  <c r="H495" i="27"/>
  <c r="J167" i="22" s="1"/>
  <c r="I495" i="27"/>
  <c r="K167" i="22" s="1"/>
  <c r="H483" i="27"/>
  <c r="J154" i="22" s="1"/>
  <c r="I483" i="27"/>
  <c r="K154" i="22" s="1"/>
  <c r="H471" i="27"/>
  <c r="J138" i="22" s="1"/>
  <c r="I471" i="27"/>
  <c r="K138" i="22" s="1"/>
  <c r="H459" i="27"/>
  <c r="J119" i="22" s="1"/>
  <c r="I459" i="27"/>
  <c r="H447" i="27"/>
  <c r="J103" i="22" s="1"/>
  <c r="I447" i="27"/>
  <c r="H435" i="27"/>
  <c r="J87" i="22" s="1"/>
  <c r="I435" i="27"/>
  <c r="H424" i="27"/>
  <c r="J72" i="22" s="1"/>
  <c r="I424" i="27"/>
  <c r="K72" i="22" s="1"/>
  <c r="H562" i="27"/>
  <c r="J38" i="23" s="1"/>
  <c r="I562" i="27"/>
  <c r="K38" i="23" s="1"/>
  <c r="H548" i="27"/>
  <c r="J18" i="23" s="1"/>
  <c r="I548" i="27"/>
  <c r="K18" i="23" s="1"/>
  <c r="H586" i="27"/>
  <c r="J79" i="23" s="1"/>
  <c r="I586" i="27"/>
  <c r="H574" i="27"/>
  <c r="J57" i="23" s="1"/>
  <c r="I574" i="27"/>
  <c r="H842" i="27"/>
  <c r="H830" i="27"/>
  <c r="H818" i="27"/>
  <c r="H692" i="27"/>
  <c r="I72" i="24" s="1"/>
  <c r="H680" i="27"/>
  <c r="I57" i="24" s="1"/>
  <c r="H668" i="27"/>
  <c r="I43" i="24" s="1"/>
  <c r="H656" i="27"/>
  <c r="I29" i="24" s="1"/>
  <c r="H644" i="27"/>
  <c r="I15" i="24" s="1"/>
  <c r="H620" i="27"/>
  <c r="J51" i="21" s="1"/>
  <c r="H608" i="27"/>
  <c r="H596" i="27"/>
  <c r="J15" i="21" s="1"/>
  <c r="H583" i="27"/>
  <c r="J72" i="23" s="1"/>
  <c r="H569" i="27"/>
  <c r="J48" i="23" s="1"/>
  <c r="H498" i="27"/>
  <c r="J171" i="22" s="1"/>
  <c r="H469" i="27"/>
  <c r="J135" i="22" s="1"/>
  <c r="H382" i="27"/>
  <c r="J43" i="22" s="1"/>
  <c r="H354" i="27"/>
  <c r="J12" i="22" s="1"/>
  <c r="H306" i="27"/>
  <c r="J105" i="18" s="1"/>
  <c r="H266" i="27"/>
  <c r="J58" i="18" s="1"/>
  <c r="H204" i="27"/>
  <c r="J164" i="2" s="1"/>
  <c r="H156" i="27"/>
  <c r="J114" i="2" s="1"/>
  <c r="H108" i="27"/>
  <c r="J62" i="2" s="1"/>
  <c r="I829" i="27"/>
  <c r="I667" i="27"/>
  <c r="J42" i="24" s="1"/>
  <c r="I607" i="27"/>
  <c r="K29" i="21" s="1"/>
  <c r="I559" i="27"/>
  <c r="K33" i="23" s="1"/>
  <c r="I431" i="27"/>
  <c r="K82" i="22" s="1"/>
  <c r="I394" i="27"/>
  <c r="K57" i="22" s="1"/>
  <c r="I346" i="27"/>
  <c r="K30" i="20" s="1"/>
  <c r="I272" i="27"/>
  <c r="K65" i="18" s="1"/>
  <c r="I224" i="27"/>
  <c r="K11" i="18" s="1"/>
  <c r="H135" i="27"/>
  <c r="J92" i="2" s="1"/>
  <c r="I135" i="27"/>
  <c r="K92" i="2" s="1"/>
  <c r="H330" i="27"/>
  <c r="J10" i="20" s="1"/>
  <c r="H310" i="27"/>
  <c r="J110" i="18" s="1"/>
  <c r="I193" i="27"/>
  <c r="H193" i="27"/>
  <c r="J152" i="2" s="1"/>
  <c r="I169" i="27"/>
  <c r="H169" i="27"/>
  <c r="J127" i="2" s="1"/>
  <c r="I157" i="27"/>
  <c r="K115" i="2" s="1"/>
  <c r="H157" i="27"/>
  <c r="J115" i="2" s="1"/>
  <c r="I133" i="27"/>
  <c r="K90" i="2" s="1"/>
  <c r="H133" i="27"/>
  <c r="J90" i="2" s="1"/>
  <c r="I121" i="27"/>
  <c r="H121" i="27"/>
  <c r="J76" i="2" s="1"/>
  <c r="H220" i="27"/>
  <c r="J6" i="18" s="1"/>
  <c r="I220" i="27"/>
  <c r="K6" i="18" s="1"/>
  <c r="H283" i="27"/>
  <c r="J77" i="18" s="1"/>
  <c r="I283" i="27"/>
  <c r="K77" i="18" s="1"/>
  <c r="H271" i="27"/>
  <c r="J64" i="18" s="1"/>
  <c r="I271" i="27"/>
  <c r="K64" i="18" s="1"/>
  <c r="H259" i="27"/>
  <c r="J51" i="18" s="1"/>
  <c r="I259" i="27"/>
  <c r="H247" i="27"/>
  <c r="J38" i="18" s="1"/>
  <c r="I247" i="27"/>
  <c r="H235" i="27"/>
  <c r="J23" i="18" s="1"/>
  <c r="I235" i="27"/>
  <c r="K23" i="18" s="1"/>
  <c r="H223" i="27"/>
  <c r="I223" i="27"/>
  <c r="H339" i="27"/>
  <c r="J21" i="20" s="1"/>
  <c r="I339" i="27"/>
  <c r="K21" i="20" s="1"/>
  <c r="H388" i="27"/>
  <c r="J50" i="22" s="1"/>
  <c r="I388" i="27"/>
  <c r="K50" i="22" s="1"/>
  <c r="H376" i="27"/>
  <c r="J36" i="22" s="1"/>
  <c r="I376" i="27"/>
  <c r="H364" i="27"/>
  <c r="J23" i="22" s="1"/>
  <c r="I364" i="27"/>
  <c r="H352" i="27"/>
  <c r="J10" i="22" s="1"/>
  <c r="I352" i="27"/>
  <c r="K10" i="22" s="1"/>
  <c r="H494" i="27"/>
  <c r="J166" i="22" s="1"/>
  <c r="I494" i="27"/>
  <c r="K166" i="22" s="1"/>
  <c r="H482" i="27"/>
  <c r="J153" i="22" s="1"/>
  <c r="I482" i="27"/>
  <c r="K153" i="22" s="1"/>
  <c r="H470" i="27"/>
  <c r="J137" i="22" s="1"/>
  <c r="I470" i="27"/>
  <c r="K137" i="22" s="1"/>
  <c r="H458" i="27"/>
  <c r="J118" i="22" s="1"/>
  <c r="I458" i="27"/>
  <c r="H434" i="27"/>
  <c r="J86" i="22" s="1"/>
  <c r="I434" i="27"/>
  <c r="H423" i="27"/>
  <c r="J71" i="22" s="1"/>
  <c r="I423" i="27"/>
  <c r="K71" i="22" s="1"/>
  <c r="I810" i="27"/>
  <c r="I820" i="27"/>
  <c r="H817" i="27"/>
  <c r="H691" i="27"/>
  <c r="I71" i="24" s="1"/>
  <c r="H655" i="27"/>
  <c r="I28" i="24" s="1"/>
  <c r="H643" i="27"/>
  <c r="I14" i="24" s="1"/>
  <c r="H595" i="27"/>
  <c r="J14" i="21" s="1"/>
  <c r="H582" i="27"/>
  <c r="J71" i="23" s="1"/>
  <c r="H568" i="27"/>
  <c r="J47" i="23" s="1"/>
  <c r="H497" i="27"/>
  <c r="J170" i="22" s="1"/>
  <c r="H467" i="27"/>
  <c r="H438" i="27"/>
  <c r="J90" i="22" s="1"/>
  <c r="H379" i="27"/>
  <c r="J40" i="22" s="1"/>
  <c r="H350" i="27"/>
  <c r="J8" i="22" s="1"/>
  <c r="H302" i="27"/>
  <c r="J101" i="18" s="1"/>
  <c r="H264" i="27"/>
  <c r="J56" i="18" s="1"/>
  <c r="H202" i="27"/>
  <c r="J162" i="2" s="1"/>
  <c r="H154" i="27"/>
  <c r="J111" i="2" s="1"/>
  <c r="H106" i="27"/>
  <c r="J60" i="2" s="1"/>
  <c r="I821" i="27"/>
  <c r="I429" i="27"/>
  <c r="K80" i="22" s="1"/>
  <c r="I392" i="27"/>
  <c r="K55" i="22" s="1"/>
  <c r="K27" i="20"/>
  <c r="H101" i="27"/>
  <c r="J54" i="2" s="1"/>
  <c r="I101" i="27"/>
  <c r="H207" i="27"/>
  <c r="J168" i="2" s="1"/>
  <c r="I207" i="27"/>
  <c r="H99" i="27"/>
  <c r="J52" i="2" s="1"/>
  <c r="I99" i="27"/>
  <c r="I205" i="27"/>
  <c r="H205" i="27"/>
  <c r="J165" i="2" s="1"/>
  <c r="I181" i="27"/>
  <c r="H181" i="27"/>
  <c r="J139" i="2" s="1"/>
  <c r="I145" i="27"/>
  <c r="H145" i="27"/>
  <c r="J102" i="2" s="1"/>
  <c r="I109" i="27"/>
  <c r="K63" i="2" s="1"/>
  <c r="H109" i="27"/>
  <c r="J63" i="2" s="1"/>
  <c r="I97" i="27"/>
  <c r="K49" i="2" s="1"/>
  <c r="H97" i="27"/>
  <c r="J49" i="2" s="1"/>
  <c r="I85" i="27"/>
  <c r="K34" i="2" s="1"/>
  <c r="H85" i="27"/>
  <c r="J34" i="2" s="1"/>
  <c r="I73" i="27"/>
  <c r="H73" i="27"/>
  <c r="J20" i="2" s="1"/>
  <c r="H191" i="27"/>
  <c r="J149" i="2" s="1"/>
  <c r="I191" i="27"/>
  <c r="K149" i="2" s="1"/>
  <c r="H167" i="27"/>
  <c r="J125" i="2" s="1"/>
  <c r="I167" i="27"/>
  <c r="K125" i="2" s="1"/>
  <c r="H155" i="27"/>
  <c r="J112" i="2" s="1"/>
  <c r="I155" i="27"/>
  <c r="H107" i="27"/>
  <c r="J61" i="2" s="1"/>
  <c r="I107" i="27"/>
  <c r="H83" i="27"/>
  <c r="J32" i="2" s="1"/>
  <c r="I83" i="27"/>
  <c r="H282" i="27"/>
  <c r="J76" i="18" s="1"/>
  <c r="I282" i="27"/>
  <c r="K76" i="18" s="1"/>
  <c r="H270" i="27"/>
  <c r="J62" i="18" s="1"/>
  <c r="I270" i="27"/>
  <c r="K62" i="18" s="1"/>
  <c r="H258" i="27"/>
  <c r="J49" i="18" s="1"/>
  <c r="I258" i="27"/>
  <c r="K49" i="18" s="1"/>
  <c r="H246" i="27"/>
  <c r="J36" i="18" s="1"/>
  <c r="I246" i="27"/>
  <c r="H234" i="27"/>
  <c r="J22" i="18" s="1"/>
  <c r="I234" i="27"/>
  <c r="H222" i="27"/>
  <c r="J8" i="18" s="1"/>
  <c r="I222" i="27"/>
  <c r="H399" i="27"/>
  <c r="J62" i="22" s="1"/>
  <c r="I399" i="27"/>
  <c r="K62" i="22" s="1"/>
  <c r="H387" i="27"/>
  <c r="J49" i="22" s="1"/>
  <c r="I387" i="27"/>
  <c r="K49" i="22" s="1"/>
  <c r="H375" i="27"/>
  <c r="J35" i="22" s="1"/>
  <c r="I375" i="27"/>
  <c r="K35" i="22" s="1"/>
  <c r="H363" i="27"/>
  <c r="J22" i="22" s="1"/>
  <c r="I363" i="27"/>
  <c r="H351" i="27"/>
  <c r="J9" i="22" s="1"/>
  <c r="I351" i="27"/>
  <c r="H840" i="27"/>
  <c r="H828" i="27"/>
  <c r="H690" i="27"/>
  <c r="I69" i="24" s="1"/>
  <c r="H678" i="27"/>
  <c r="I55" i="24" s="1"/>
  <c r="H666" i="27"/>
  <c r="I41" i="24" s="1"/>
  <c r="H654" i="27"/>
  <c r="I27" i="24" s="1"/>
  <c r="H642" i="27"/>
  <c r="I13" i="24" s="1"/>
  <c r="H618" i="27"/>
  <c r="J49" i="21" s="1"/>
  <c r="H606" i="27"/>
  <c r="J27" i="21" s="1"/>
  <c r="H594" i="27"/>
  <c r="J12" i="21" s="1"/>
  <c r="H581" i="27"/>
  <c r="J68" i="23" s="1"/>
  <c r="H567" i="27"/>
  <c r="J44" i="23" s="1"/>
  <c r="H551" i="27"/>
  <c r="H493" i="27"/>
  <c r="J165" i="22" s="1"/>
  <c r="H465" i="27"/>
  <c r="J126" i="22" s="1"/>
  <c r="H437" i="27"/>
  <c r="J89" i="22" s="1"/>
  <c r="H378" i="27"/>
  <c r="J38" i="22" s="1"/>
  <c r="H300" i="27"/>
  <c r="J99" i="18" s="1"/>
  <c r="H262" i="27"/>
  <c r="J54" i="18" s="1"/>
  <c r="H194" i="27"/>
  <c r="J153" i="2" s="1"/>
  <c r="H146" i="27"/>
  <c r="J103" i="2" s="1"/>
  <c r="H98" i="27"/>
  <c r="J51" i="2" s="1"/>
  <c r="I819" i="27"/>
  <c r="I475" i="27"/>
  <c r="K143" i="22" s="1"/>
  <c r="I428" i="27"/>
  <c r="K78" i="22" s="1"/>
  <c r="I336" i="27"/>
  <c r="K17" i="20" s="1"/>
  <c r="I200" i="27"/>
  <c r="K159" i="2" s="1"/>
  <c r="I152" i="27"/>
  <c r="K109" i="2" s="1"/>
  <c r="I104" i="27"/>
  <c r="K58" i="2" s="1"/>
  <c r="H125" i="27"/>
  <c r="J81" i="2" s="1"/>
  <c r="I125" i="27"/>
  <c r="K81" i="2" s="1"/>
  <c r="H183" i="27"/>
  <c r="J141" i="2" s="1"/>
  <c r="I183" i="27"/>
  <c r="K141" i="2" s="1"/>
  <c r="H111" i="27"/>
  <c r="J65" i="2" s="1"/>
  <c r="I111" i="27"/>
  <c r="K65" i="2" s="1"/>
  <c r="H203" i="27"/>
  <c r="J163" i="2" s="1"/>
  <c r="I203" i="27"/>
  <c r="K163" i="2" s="1"/>
  <c r="H179" i="27"/>
  <c r="J137" i="2" s="1"/>
  <c r="I179" i="27"/>
  <c r="H143" i="27"/>
  <c r="J100" i="2" s="1"/>
  <c r="I143" i="27"/>
  <c r="H131" i="27"/>
  <c r="J88" i="2" s="1"/>
  <c r="I131" i="27"/>
  <c r="K88" i="2" s="1"/>
  <c r="H119" i="27"/>
  <c r="J74" i="2" s="1"/>
  <c r="I119" i="27"/>
  <c r="K74" i="2" s="1"/>
  <c r="H95" i="27"/>
  <c r="J47" i="2" s="1"/>
  <c r="I95" i="27"/>
  <c r="K47" i="2" s="1"/>
  <c r="H71" i="27"/>
  <c r="J18" i="2" s="1"/>
  <c r="I71" i="27"/>
  <c r="K18" i="2" s="1"/>
  <c r="H305" i="27"/>
  <c r="J104" i="18" s="1"/>
  <c r="I305" i="27"/>
  <c r="H293" i="27"/>
  <c r="J91" i="18" s="1"/>
  <c r="I293" i="27"/>
  <c r="H281" i="27"/>
  <c r="J75" i="18" s="1"/>
  <c r="I281" i="27"/>
  <c r="K75" i="18" s="1"/>
  <c r="H269" i="27"/>
  <c r="J61" i="18" s="1"/>
  <c r="I269" i="27"/>
  <c r="K61" i="18" s="1"/>
  <c r="H257" i="27"/>
  <c r="J48" i="18" s="1"/>
  <c r="I257" i="27"/>
  <c r="K48" i="18" s="1"/>
  <c r="H245" i="27"/>
  <c r="J34" i="18" s="1"/>
  <c r="I245" i="27"/>
  <c r="K34" i="18" s="1"/>
  <c r="H233" i="27"/>
  <c r="J21" i="18" s="1"/>
  <c r="I233" i="27"/>
  <c r="H221" i="27"/>
  <c r="J7" i="18" s="1"/>
  <c r="I221" i="27"/>
  <c r="I337" i="27"/>
  <c r="H337" i="27"/>
  <c r="J18" i="20" s="1"/>
  <c r="I492" i="27"/>
  <c r="H492" i="27"/>
  <c r="J164" i="22" s="1"/>
  <c r="I480" i="27"/>
  <c r="H480" i="27"/>
  <c r="J150" i="22" s="1"/>
  <c r="I468" i="27"/>
  <c r="H468" i="27"/>
  <c r="J134" i="22" s="1"/>
  <c r="I456" i="27"/>
  <c r="K115" i="22" s="1"/>
  <c r="H456" i="27"/>
  <c r="J115" i="22" s="1"/>
  <c r="I444" i="27"/>
  <c r="H444" i="27"/>
  <c r="I432" i="27"/>
  <c r="H432" i="27"/>
  <c r="J84" i="22" s="1"/>
  <c r="I421" i="27"/>
  <c r="H421" i="27"/>
  <c r="J69" i="22" s="1"/>
  <c r="H839" i="27"/>
  <c r="H689" i="27"/>
  <c r="I68" i="24" s="1"/>
  <c r="H677" i="27"/>
  <c r="I54" i="24" s="1"/>
  <c r="H665" i="27"/>
  <c r="I40" i="24" s="1"/>
  <c r="H653" i="27"/>
  <c r="I26" i="24" s="1"/>
  <c r="H641" i="27"/>
  <c r="I11" i="24" s="1"/>
  <c r="H617" i="27"/>
  <c r="J47" i="21" s="1"/>
  <c r="H605" i="27"/>
  <c r="J26" i="21" s="1"/>
  <c r="H593" i="27"/>
  <c r="J11" i="21" s="1"/>
  <c r="H580" i="27"/>
  <c r="J67" i="23" s="1"/>
  <c r="H566" i="27"/>
  <c r="J43" i="23" s="1"/>
  <c r="H549" i="27"/>
  <c r="J19" i="23" s="1"/>
  <c r="H462" i="27"/>
  <c r="J122" i="22" s="1"/>
  <c r="H433" i="27"/>
  <c r="J85" i="22" s="1"/>
  <c r="H374" i="27"/>
  <c r="J34" i="22" s="1"/>
  <c r="H298" i="27"/>
  <c r="J96" i="18" s="1"/>
  <c r="H254" i="27"/>
  <c r="J45" i="18" s="1"/>
  <c r="H192" i="27"/>
  <c r="J151" i="2" s="1"/>
  <c r="H144" i="27"/>
  <c r="J101" i="2" s="1"/>
  <c r="H96" i="27"/>
  <c r="J48" i="2" s="1"/>
  <c r="I308" i="27"/>
  <c r="K108" i="18" s="1"/>
  <c r="I260" i="27"/>
  <c r="K52" i="18" s="1"/>
  <c r="H185" i="27"/>
  <c r="J143" i="2" s="1"/>
  <c r="I185" i="27"/>
  <c r="K143" i="2" s="1"/>
  <c r="H113" i="27"/>
  <c r="J68" i="2" s="1"/>
  <c r="I113" i="27"/>
  <c r="K68" i="2" s="1"/>
  <c r="H159" i="27"/>
  <c r="J117" i="2" s="1"/>
  <c r="I159" i="27"/>
  <c r="K117" i="2" s="1"/>
  <c r="H201" i="27"/>
  <c r="J161" i="2" s="1"/>
  <c r="I201" i="27"/>
  <c r="H177" i="27"/>
  <c r="J135" i="2" s="1"/>
  <c r="I177" i="27"/>
  <c r="H141" i="27"/>
  <c r="J98" i="2" s="1"/>
  <c r="I141" i="27"/>
  <c r="H117" i="27"/>
  <c r="J72" i="2" s="1"/>
  <c r="I117" i="27"/>
  <c r="K72" i="2" s="1"/>
  <c r="H304" i="27"/>
  <c r="J103" i="18" s="1"/>
  <c r="I304" i="27"/>
  <c r="K103" i="18" s="1"/>
  <c r="H280" i="27"/>
  <c r="J74" i="18" s="1"/>
  <c r="I280" i="27"/>
  <c r="K74" i="18" s="1"/>
  <c r="H256" i="27"/>
  <c r="J47" i="18" s="1"/>
  <c r="I256" i="27"/>
  <c r="H232" i="27"/>
  <c r="J19" i="18" s="1"/>
  <c r="I232" i="27"/>
  <c r="I385" i="27"/>
  <c r="K47" i="22" s="1"/>
  <c r="H385" i="27"/>
  <c r="J47" i="22" s="1"/>
  <c r="H579" i="27"/>
  <c r="J64" i="23" s="1"/>
  <c r="H565" i="27"/>
  <c r="H547" i="27"/>
  <c r="J17" i="23" s="1"/>
  <c r="H461" i="27"/>
  <c r="J121" i="22" s="1"/>
  <c r="H372" i="27"/>
  <c r="J32" i="22" s="1"/>
  <c r="J26" i="20"/>
  <c r="H295" i="27"/>
  <c r="J92" i="18" s="1"/>
  <c r="H252" i="27"/>
  <c r="J43" i="18" s="1"/>
  <c r="H190" i="27"/>
  <c r="J148" i="2" s="1"/>
  <c r="H142" i="27"/>
  <c r="J99" i="2" s="1"/>
  <c r="H94" i="27"/>
  <c r="J45" i="2" s="1"/>
  <c r="I380" i="27"/>
  <c r="K41" i="22" s="1"/>
  <c r="I332" i="27"/>
  <c r="K12" i="20" s="1"/>
  <c r="H137" i="27"/>
  <c r="J94" i="2" s="1"/>
  <c r="I137" i="27"/>
  <c r="K94" i="2" s="1"/>
  <c r="H77" i="27"/>
  <c r="J25" i="2" s="1"/>
  <c r="I77" i="27"/>
  <c r="K25" i="2" s="1"/>
  <c r="H393" i="27"/>
  <c r="J56" i="22" s="1"/>
  <c r="I393" i="27"/>
  <c r="H369" i="27"/>
  <c r="J28" i="22" s="1"/>
  <c r="I369" i="27"/>
  <c r="H357" i="27"/>
  <c r="J16" i="22" s="1"/>
  <c r="I357" i="27"/>
  <c r="I540" i="27"/>
  <c r="H540" i="27"/>
  <c r="J9" i="23" s="1"/>
  <c r="I825" i="27"/>
  <c r="H171" i="27"/>
  <c r="J129" i="2" s="1"/>
  <c r="I171" i="27"/>
  <c r="H189" i="27"/>
  <c r="J147" i="2" s="1"/>
  <c r="I189" i="27"/>
  <c r="K147" i="2" s="1"/>
  <c r="H165" i="27"/>
  <c r="J123" i="2" s="1"/>
  <c r="I165" i="27"/>
  <c r="K123" i="2" s="1"/>
  <c r="H153" i="27"/>
  <c r="J110" i="2" s="1"/>
  <c r="I153" i="27"/>
  <c r="K110" i="2" s="1"/>
  <c r="H129" i="27"/>
  <c r="J85" i="2" s="1"/>
  <c r="I129" i="27"/>
  <c r="H105" i="27"/>
  <c r="J59" i="2" s="1"/>
  <c r="I105" i="27"/>
  <c r="H93" i="27"/>
  <c r="J44" i="2" s="1"/>
  <c r="I93" i="27"/>
  <c r="H81" i="27"/>
  <c r="J30" i="2" s="1"/>
  <c r="I81" i="27"/>
  <c r="K30" i="2" s="1"/>
  <c r="H316" i="27"/>
  <c r="J117" i="18" s="1"/>
  <c r="I316" i="27"/>
  <c r="K117" i="18" s="1"/>
  <c r="H292" i="27"/>
  <c r="J89" i="18" s="1"/>
  <c r="I292" i="27"/>
  <c r="K89" i="18" s="1"/>
  <c r="H268" i="27"/>
  <c r="J60" i="18" s="1"/>
  <c r="I268" i="27"/>
  <c r="H244" i="27"/>
  <c r="J33" i="18" s="1"/>
  <c r="I244" i="27"/>
  <c r="H327" i="27"/>
  <c r="J6" i="20" s="1"/>
  <c r="I327" i="27"/>
  <c r="I397" i="27"/>
  <c r="H397" i="27"/>
  <c r="J60" i="22" s="1"/>
  <c r="I373" i="27"/>
  <c r="H373" i="27"/>
  <c r="J33" i="22" s="1"/>
  <c r="I361" i="27"/>
  <c r="H361" i="27"/>
  <c r="J20" i="22" s="1"/>
  <c r="I349" i="27"/>
  <c r="K7" i="22" s="1"/>
  <c r="H349" i="27"/>
  <c r="J7" i="22" s="1"/>
  <c r="H315" i="27"/>
  <c r="J116" i="18" s="1"/>
  <c r="I315" i="27"/>
  <c r="H303" i="27"/>
  <c r="J102" i="18" s="1"/>
  <c r="I303" i="27"/>
  <c r="H291" i="27"/>
  <c r="J88" i="18" s="1"/>
  <c r="I291" i="27"/>
  <c r="K88" i="18" s="1"/>
  <c r="H279" i="27"/>
  <c r="J73" i="18" s="1"/>
  <c r="I279" i="27"/>
  <c r="K73" i="18" s="1"/>
  <c r="H267" i="27"/>
  <c r="J59" i="18" s="1"/>
  <c r="I267" i="27"/>
  <c r="K59" i="18" s="1"/>
  <c r="H255" i="27"/>
  <c r="J46" i="18" s="1"/>
  <c r="I255" i="27"/>
  <c r="H243" i="27"/>
  <c r="J32" i="18" s="1"/>
  <c r="I243" i="27"/>
  <c r="H231" i="27"/>
  <c r="J18" i="18" s="1"/>
  <c r="I231" i="27"/>
  <c r="H347" i="27"/>
  <c r="J31" i="20" s="1"/>
  <c r="I347" i="27"/>
  <c r="K31" i="20" s="1"/>
  <c r="H335" i="27"/>
  <c r="J15" i="20" s="1"/>
  <c r="I335" i="27"/>
  <c r="K15" i="20" s="1"/>
  <c r="H419" i="27"/>
  <c r="J66" i="22" s="1"/>
  <c r="I419" i="27"/>
  <c r="K66" i="22" s="1"/>
  <c r="H478" i="27"/>
  <c r="J147" i="22" s="1"/>
  <c r="I478" i="27"/>
  <c r="H466" i="27"/>
  <c r="I466" i="27"/>
  <c r="H454" i="27"/>
  <c r="J112" i="22" s="1"/>
  <c r="I454" i="27"/>
  <c r="H442" i="27"/>
  <c r="J95" i="22" s="1"/>
  <c r="I442" i="27"/>
  <c r="K95" i="22" s="1"/>
  <c r="H430" i="27"/>
  <c r="J81" i="22" s="1"/>
  <c r="I430" i="27"/>
  <c r="K81" i="22" s="1"/>
  <c r="I816" i="27"/>
  <c r="H837" i="27"/>
  <c r="H825" i="27"/>
  <c r="H813" i="27"/>
  <c r="H687" i="27"/>
  <c r="I66" i="24" s="1"/>
  <c r="H675" i="27"/>
  <c r="I51" i="24" s="1"/>
  <c r="H663" i="27"/>
  <c r="I37" i="24" s="1"/>
  <c r="H651" i="27"/>
  <c r="I23" i="24" s="1"/>
  <c r="H639" i="27"/>
  <c r="I9" i="24" s="1"/>
  <c r="H615" i="27"/>
  <c r="H603" i="27"/>
  <c r="J23" i="21" s="1"/>
  <c r="H591" i="27"/>
  <c r="J9" i="21" s="1"/>
  <c r="H578" i="27"/>
  <c r="J62" i="23" s="1"/>
  <c r="H546" i="27"/>
  <c r="J16" i="23" s="1"/>
  <c r="H486" i="27"/>
  <c r="J157" i="22" s="1"/>
  <c r="H457" i="27"/>
  <c r="J116" i="22" s="1"/>
  <c r="H398" i="27"/>
  <c r="J61" i="22" s="1"/>
  <c r="H370" i="27"/>
  <c r="J29" i="22" s="1"/>
  <c r="J25" i="20"/>
  <c r="H294" i="27"/>
  <c r="H250" i="27"/>
  <c r="J41" i="18" s="1"/>
  <c r="H182" i="27"/>
  <c r="J140" i="2" s="1"/>
  <c r="H134" i="27"/>
  <c r="J91" i="2" s="1"/>
  <c r="H86" i="27"/>
  <c r="J35" i="2" s="1"/>
  <c r="I463" i="27"/>
  <c r="K123" i="22" s="1"/>
  <c r="I188" i="27"/>
  <c r="K146" i="2" s="1"/>
  <c r="I140" i="27"/>
  <c r="K97" i="2" s="1"/>
  <c r="I92" i="27"/>
  <c r="K43" i="2" s="1"/>
  <c r="H161" i="27"/>
  <c r="J119" i="2" s="1"/>
  <c r="I161" i="27"/>
  <c r="H89" i="27"/>
  <c r="J39" i="2" s="1"/>
  <c r="I89" i="27"/>
  <c r="H395" i="27"/>
  <c r="J58" i="22" s="1"/>
  <c r="I395" i="27"/>
  <c r="K58" i="22" s="1"/>
  <c r="H383" i="27"/>
  <c r="J44" i="22" s="1"/>
  <c r="I383" i="27"/>
  <c r="K44" i="22" s="1"/>
  <c r="H371" i="27"/>
  <c r="J31" i="22" s="1"/>
  <c r="I371" i="27"/>
  <c r="K31" i="22" s="1"/>
  <c r="H359" i="27"/>
  <c r="J18" i="22" s="1"/>
  <c r="I359" i="27"/>
  <c r="H542" i="27"/>
  <c r="J11" i="23" s="1"/>
  <c r="I542" i="27"/>
  <c r="I827" i="27"/>
  <c r="I815" i="27"/>
  <c r="H836" i="27"/>
  <c r="H824" i="27"/>
  <c r="H812" i="27"/>
  <c r="H686" i="27"/>
  <c r="I65" i="24" s="1"/>
  <c r="H674" i="27"/>
  <c r="I50" i="24" s="1"/>
  <c r="H662" i="27"/>
  <c r="I36" i="24" s="1"/>
  <c r="H650" i="27"/>
  <c r="I22" i="24" s="1"/>
  <c r="H638" i="27"/>
  <c r="I8" i="24" s="1"/>
  <c r="H614" i="27"/>
  <c r="J40" i="21" s="1"/>
  <c r="H602" i="27"/>
  <c r="J22" i="21" s="1"/>
  <c r="H590" i="27"/>
  <c r="J8" i="21" s="1"/>
  <c r="H577" i="27"/>
  <c r="J61" i="23" s="1"/>
  <c r="H545" i="27"/>
  <c r="J15" i="23" s="1"/>
  <c r="H485" i="27"/>
  <c r="J156" i="22" s="1"/>
  <c r="H455" i="27"/>
  <c r="J113" i="22" s="1"/>
  <c r="H427" i="27"/>
  <c r="J77" i="22" s="1"/>
  <c r="H367" i="27"/>
  <c r="J26" i="22" s="1"/>
  <c r="H338" i="27"/>
  <c r="J20" i="20" s="1"/>
  <c r="H290" i="27"/>
  <c r="J86" i="18" s="1"/>
  <c r="H242" i="27"/>
  <c r="J31" i="18" s="1"/>
  <c r="H180" i="27"/>
  <c r="J138" i="2" s="1"/>
  <c r="H132" i="27"/>
  <c r="J89" i="2" s="1"/>
  <c r="H84" i="27"/>
  <c r="J33" i="2" s="1"/>
  <c r="I296" i="27"/>
  <c r="K93" i="18" s="1"/>
  <c r="I248" i="27"/>
  <c r="K39" i="18" s="1"/>
  <c r="H197" i="27"/>
  <c r="J156" i="2" s="1"/>
  <c r="I197" i="27"/>
  <c r="K156" i="2" s="1"/>
  <c r="H199" i="27"/>
  <c r="J158" i="2" s="1"/>
  <c r="I199" i="27"/>
  <c r="H187" i="27"/>
  <c r="J145" i="2" s="1"/>
  <c r="I187" i="27"/>
  <c r="H175" i="27"/>
  <c r="J133" i="2" s="1"/>
  <c r="I175" i="27"/>
  <c r="K133" i="2" s="1"/>
  <c r="H163" i="27"/>
  <c r="J121" i="2" s="1"/>
  <c r="I163" i="27"/>
  <c r="K121" i="2" s="1"/>
  <c r="H151" i="27"/>
  <c r="J108" i="2" s="1"/>
  <c r="I151" i="27"/>
  <c r="K108" i="2" s="1"/>
  <c r="H139" i="27"/>
  <c r="J96" i="2" s="1"/>
  <c r="I139" i="27"/>
  <c r="K96" i="2" s="1"/>
  <c r="H127" i="27"/>
  <c r="J83" i="2" s="1"/>
  <c r="I127" i="27"/>
  <c r="H115" i="27"/>
  <c r="J70" i="2" s="1"/>
  <c r="I115" i="27"/>
  <c r="H103" i="27"/>
  <c r="J56" i="2" s="1"/>
  <c r="I103" i="27"/>
  <c r="K56" i="2" s="1"/>
  <c r="H91" i="27"/>
  <c r="J42" i="2" s="1"/>
  <c r="I91" i="27"/>
  <c r="K42" i="2" s="1"/>
  <c r="H79" i="27"/>
  <c r="J28" i="2" s="1"/>
  <c r="I79" i="27"/>
  <c r="K28" i="2" s="1"/>
  <c r="H198" i="27"/>
  <c r="J157" i="2" s="1"/>
  <c r="I198" i="27"/>
  <c r="K157" i="2" s="1"/>
  <c r="H186" i="27"/>
  <c r="J144" i="2" s="1"/>
  <c r="I186" i="27"/>
  <c r="H174" i="27"/>
  <c r="J132" i="2" s="1"/>
  <c r="I174" i="27"/>
  <c r="H162" i="27"/>
  <c r="J120" i="2" s="1"/>
  <c r="I162" i="27"/>
  <c r="K120" i="2" s="1"/>
  <c r="H150" i="27"/>
  <c r="J107" i="2" s="1"/>
  <c r="I150" i="27"/>
  <c r="K107" i="2" s="1"/>
  <c r="H138" i="27"/>
  <c r="J95" i="2" s="1"/>
  <c r="I138" i="27"/>
  <c r="K95" i="2" s="1"/>
  <c r="H126" i="27"/>
  <c r="J82" i="2" s="1"/>
  <c r="I126" i="27"/>
  <c r="K82" i="2" s="1"/>
  <c r="H114" i="27"/>
  <c r="J69" i="2" s="1"/>
  <c r="I114" i="27"/>
  <c r="H102" i="27"/>
  <c r="J55" i="2" s="1"/>
  <c r="I102" i="27"/>
  <c r="H90" i="27"/>
  <c r="J40" i="2" s="1"/>
  <c r="I90" i="27"/>
  <c r="K40" i="2" s="1"/>
  <c r="H78" i="27"/>
  <c r="J27" i="2" s="1"/>
  <c r="I78" i="27"/>
  <c r="K27" i="2" s="1"/>
  <c r="I313" i="27"/>
  <c r="H313" i="27"/>
  <c r="J113" i="18" s="1"/>
  <c r="I301" i="27"/>
  <c r="K100" i="18" s="1"/>
  <c r="H301" i="27"/>
  <c r="J100" i="18" s="1"/>
  <c r="I289" i="27"/>
  <c r="K85" i="18" s="1"/>
  <c r="H289" i="27"/>
  <c r="J85" i="18" s="1"/>
  <c r="I277" i="27"/>
  <c r="K70" i="18" s="1"/>
  <c r="H277" i="27"/>
  <c r="J70" i="18" s="1"/>
  <c r="I265" i="27"/>
  <c r="H265" i="27"/>
  <c r="J57" i="18" s="1"/>
  <c r="I253" i="27"/>
  <c r="H253" i="27"/>
  <c r="J44" i="18" s="1"/>
  <c r="I241" i="27"/>
  <c r="H241" i="27"/>
  <c r="J30" i="18" s="1"/>
  <c r="I229" i="27"/>
  <c r="K16" i="18" s="1"/>
  <c r="H229" i="27"/>
  <c r="J16" i="18" s="1"/>
  <c r="J28" i="20"/>
  <c r="H333" i="27"/>
  <c r="J13" i="20" s="1"/>
  <c r="I333" i="27"/>
  <c r="K13" i="20" s="1"/>
  <c r="H500" i="27"/>
  <c r="J173" i="22" s="1"/>
  <c r="I500" i="27"/>
  <c r="K173" i="22" s="1"/>
  <c r="H476" i="27"/>
  <c r="J144" i="22" s="1"/>
  <c r="I476" i="27"/>
  <c r="K144" i="22" s="1"/>
  <c r="H464" i="27"/>
  <c r="J125" i="22" s="1"/>
  <c r="I464" i="27"/>
  <c r="K125" i="22" s="1"/>
  <c r="H452" i="27"/>
  <c r="J110" i="22" s="1"/>
  <c r="I452" i="27"/>
  <c r="K110" i="22" s="1"/>
  <c r="H440" i="27"/>
  <c r="J93" i="22" s="1"/>
  <c r="I440" i="27"/>
  <c r="I826" i="27"/>
  <c r="I814" i="27"/>
  <c r="H835" i="27"/>
  <c r="H823" i="27"/>
  <c r="H811" i="27"/>
  <c r="H544" i="27"/>
  <c r="J13" i="23" s="1"/>
  <c r="H481" i="27"/>
  <c r="J152" i="22" s="1"/>
  <c r="H453" i="27"/>
  <c r="J111" i="22" s="1"/>
  <c r="H426" i="27"/>
  <c r="J75" i="22" s="1"/>
  <c r="H366" i="27"/>
  <c r="J25" i="22" s="1"/>
  <c r="H288" i="27"/>
  <c r="J84" i="18" s="1"/>
  <c r="H240" i="27"/>
  <c r="J29" i="18" s="1"/>
  <c r="H178" i="27"/>
  <c r="J136" i="2" s="1"/>
  <c r="H130" i="27"/>
  <c r="J86" i="2" s="1"/>
  <c r="H82" i="27"/>
  <c r="J31" i="2" s="1"/>
  <c r="I368" i="27"/>
  <c r="K27" i="22" s="1"/>
  <c r="H70" i="27"/>
  <c r="J17" i="2" s="1"/>
  <c r="I68" i="27"/>
  <c r="K15" i="2" s="1"/>
  <c r="I64" i="27"/>
  <c r="K10" i="2" s="1"/>
  <c r="H69" i="27"/>
  <c r="J16" i="2" s="1"/>
  <c r="I63" i="27"/>
  <c r="K9" i="2" s="1"/>
  <c r="H67" i="27"/>
  <c r="J14" i="2" s="1"/>
  <c r="H66" i="27"/>
  <c r="J13" i="2" s="1"/>
  <c r="H65" i="27"/>
  <c r="J11" i="2" s="1"/>
  <c r="I61" i="27"/>
  <c r="K7" i="2" s="1"/>
  <c r="I60" i="27"/>
  <c r="K6" i="2" s="1"/>
  <c r="H62" i="27"/>
  <c r="J8" i="2" s="1"/>
  <c r="H24" i="27"/>
  <c r="J20" i="17" s="1"/>
  <c r="H48" i="27"/>
  <c r="J41" i="17" s="1"/>
  <c r="H36" i="27"/>
  <c r="J28" i="17" s="1"/>
  <c r="H8" i="27"/>
  <c r="J12" i="17" s="1"/>
  <c r="I47" i="27"/>
  <c r="K40" i="17" s="1"/>
  <c r="I35" i="27"/>
  <c r="K27" i="17" s="1"/>
  <c r="I23" i="27"/>
  <c r="K19" i="17" s="1"/>
  <c r="I46" i="27"/>
  <c r="K39" i="17" s="1"/>
  <c r="I34" i="27"/>
  <c r="K26" i="17" s="1"/>
  <c r="I22" i="27"/>
  <c r="K18" i="17" s="1"/>
  <c r="I45" i="27"/>
  <c r="K38" i="17" s="1"/>
  <c r="I21" i="27"/>
  <c r="K17" i="17" s="1"/>
  <c r="I44" i="27"/>
  <c r="K37" i="17" s="1"/>
  <c r="I43" i="27"/>
  <c r="K36" i="17" s="1"/>
  <c r="I42" i="27"/>
  <c r="K34" i="17" s="1"/>
  <c r="I41" i="27"/>
  <c r="K33" i="17" s="1"/>
  <c r="I40" i="27"/>
  <c r="K32" i="17" s="1"/>
  <c r="I28" i="27"/>
  <c r="K24" i="17" s="1"/>
  <c r="I51" i="27"/>
  <c r="K44" i="17" s="1"/>
  <c r="I39" i="27"/>
  <c r="K31" i="17" s="1"/>
  <c r="I27" i="27"/>
  <c r="K23" i="17" s="1"/>
  <c r="I50" i="27"/>
  <c r="K43" i="17" s="1"/>
  <c r="I38" i="27"/>
  <c r="K30" i="17" s="1"/>
  <c r="I26" i="27"/>
  <c r="K22" i="17" s="1"/>
  <c r="I49" i="27"/>
  <c r="K42" i="17" s="1"/>
  <c r="I37" i="27"/>
  <c r="K29" i="17" s="1"/>
  <c r="I25" i="27"/>
  <c r="K21" i="17" s="1"/>
  <c r="J8" i="13"/>
  <c r="J7" i="13"/>
  <c r="J6" i="13"/>
  <c r="H4" i="27"/>
  <c r="J8" i="17" s="1"/>
  <c r="H2" i="27"/>
  <c r="J6" i="17" s="1"/>
  <c r="I10" i="27"/>
  <c r="K14" i="17" s="1"/>
  <c r="H7" i="27"/>
  <c r="J11" i="17" s="1"/>
  <c r="H20" i="27"/>
  <c r="J16" i="17" s="1"/>
  <c r="H6" i="27"/>
  <c r="J10" i="17" s="1"/>
  <c r="H5" i="27"/>
  <c r="J9" i="17" s="1"/>
  <c r="H3" i="27"/>
  <c r="J7" i="17" s="1"/>
  <c r="I9" i="27"/>
  <c r="K13" i="17" s="1"/>
  <c r="H5" i="17"/>
  <c r="H5" i="2"/>
  <c r="H5" i="18"/>
  <c r="H5" i="20"/>
  <c r="H5" i="21"/>
  <c r="H44" i="21" s="1"/>
  <c r="I44" i="21" s="1"/>
  <c r="H5" i="22"/>
  <c r="H5" i="23"/>
  <c r="G5" i="24"/>
  <c r="G5" i="25"/>
  <c r="G6" i="25" s="1"/>
  <c r="H6" i="25" s="1"/>
  <c r="J21" i="23" l="1"/>
  <c r="J41" i="23"/>
  <c r="H83" i="23"/>
  <c r="I83" i="23" s="1"/>
  <c r="H82" i="23"/>
  <c r="I82" i="23" s="1"/>
  <c r="H81" i="23"/>
  <c r="I81" i="23" s="1"/>
  <c r="J30" i="21"/>
  <c r="J42" i="21"/>
  <c r="H69" i="23"/>
  <c r="I69" i="23" s="1"/>
  <c r="H76" i="23"/>
  <c r="I76" i="23" s="1"/>
  <c r="H75" i="23"/>
  <c r="I75" i="23" s="1"/>
  <c r="H74" i="23"/>
  <c r="I74" i="23" s="1"/>
  <c r="H62" i="23"/>
  <c r="I62" i="23" s="1"/>
  <c r="H65" i="23"/>
  <c r="I65" i="23" s="1"/>
  <c r="H31" i="23"/>
  <c r="I31" i="23" s="1"/>
  <c r="H55" i="23"/>
  <c r="I55" i="23" s="1"/>
  <c r="H27" i="23"/>
  <c r="I27" i="23" s="1"/>
  <c r="H35" i="23"/>
  <c r="I35" i="23" s="1"/>
  <c r="J34" i="23"/>
  <c r="H45" i="23"/>
  <c r="I45" i="23" s="1"/>
  <c r="H41" i="23"/>
  <c r="I41" i="23" s="1"/>
  <c r="J40" i="23"/>
  <c r="H64" i="22"/>
  <c r="I64" i="22" s="1"/>
  <c r="H132" i="22"/>
  <c r="I132" i="22" s="1"/>
  <c r="H131" i="22"/>
  <c r="I131" i="22" s="1"/>
  <c r="J128" i="22"/>
  <c r="J129" i="22"/>
  <c r="H175" i="22"/>
  <c r="I175" i="22" s="1"/>
  <c r="H124" i="22"/>
  <c r="I124" i="22" s="1"/>
  <c r="I12" i="25"/>
  <c r="I15" i="25"/>
  <c r="I8" i="25"/>
  <c r="J5" i="29"/>
  <c r="I11" i="25"/>
  <c r="I9" i="25"/>
  <c r="H10" i="18"/>
  <c r="I10" i="18" s="1"/>
  <c r="H25" i="18"/>
  <c r="I25" i="18" s="1"/>
  <c r="K24" i="18"/>
  <c r="K9" i="18"/>
  <c r="J9" i="18"/>
  <c r="J174" i="22"/>
  <c r="H101" i="22"/>
  <c r="I101" i="22" s="1"/>
  <c r="H98" i="22"/>
  <c r="I98" i="22" s="1"/>
  <c r="J97" i="22"/>
  <c r="K97" i="22"/>
  <c r="J5" i="2"/>
  <c r="I5" i="24"/>
  <c r="J5" i="20"/>
  <c r="J5" i="13"/>
  <c r="K30" i="18"/>
  <c r="K113" i="18"/>
  <c r="K39" i="2"/>
  <c r="K112" i="22"/>
  <c r="K18" i="18"/>
  <c r="K102" i="18"/>
  <c r="K6" i="20"/>
  <c r="K44" i="2"/>
  <c r="K129" i="2"/>
  <c r="K134" i="22"/>
  <c r="K34" i="23"/>
  <c r="K8" i="18"/>
  <c r="K32" i="2"/>
  <c r="K52" i="2"/>
  <c r="K127" i="2"/>
  <c r="K87" i="22"/>
  <c r="K11" i="22"/>
  <c r="K155" i="22"/>
  <c r="K40" i="18"/>
  <c r="K37" i="2"/>
  <c r="K51" i="21"/>
  <c r="J39" i="24"/>
  <c r="K6" i="23"/>
  <c r="K99" i="2"/>
  <c r="J69" i="24"/>
  <c r="K92" i="18"/>
  <c r="J29" i="24"/>
  <c r="K100" i="22"/>
  <c r="K71" i="23"/>
  <c r="K103" i="2"/>
  <c r="J59" i="24"/>
  <c r="K10" i="20"/>
  <c r="K46" i="21"/>
  <c r="K84" i="18"/>
  <c r="K75" i="22"/>
  <c r="J7" i="24"/>
  <c r="K43" i="22"/>
  <c r="K14" i="21"/>
  <c r="K44" i="23"/>
  <c r="K113" i="22"/>
  <c r="K111" i="2"/>
  <c r="J14" i="24"/>
  <c r="K107" i="18"/>
  <c r="J43" i="24"/>
  <c r="K13" i="23"/>
  <c r="K116" i="2"/>
  <c r="K25" i="20"/>
  <c r="K53" i="23"/>
  <c r="K99" i="18"/>
  <c r="K89" i="22"/>
  <c r="J21" i="24"/>
  <c r="K13" i="2"/>
  <c r="K58" i="23"/>
  <c r="K44" i="18"/>
  <c r="K11" i="23"/>
  <c r="K119" i="2"/>
  <c r="K128" i="22"/>
  <c r="K32" i="18"/>
  <c r="K116" i="18"/>
  <c r="K33" i="18"/>
  <c r="K59" i="2"/>
  <c r="K150" i="22"/>
  <c r="K9" i="22"/>
  <c r="K22" i="18"/>
  <c r="K61" i="2"/>
  <c r="K168" i="2"/>
  <c r="K152" i="2"/>
  <c r="K57" i="23"/>
  <c r="K103" i="22"/>
  <c r="K24" i="22"/>
  <c r="K60" i="23"/>
  <c r="K74" i="22"/>
  <c r="K169" i="22"/>
  <c r="K53" i="18"/>
  <c r="K104" i="2"/>
  <c r="K111" i="22"/>
  <c r="K164" i="2"/>
  <c r="K129" i="22"/>
  <c r="K124" i="2"/>
  <c r="K55" i="21"/>
  <c r="J28" i="24"/>
  <c r="K19" i="2"/>
  <c r="J57" i="24"/>
  <c r="K11" i="2"/>
  <c r="K25" i="22"/>
  <c r="K128" i="2"/>
  <c r="K9" i="21"/>
  <c r="K13" i="18"/>
  <c r="K73" i="23"/>
  <c r="J20" i="24"/>
  <c r="K108" i="22"/>
  <c r="J35" i="24"/>
  <c r="K58" i="18"/>
  <c r="K80" i="23"/>
  <c r="K126" i="22"/>
  <c r="K16" i="21"/>
  <c r="J11" i="24"/>
  <c r="K149" i="22"/>
  <c r="K136" i="2"/>
  <c r="K64" i="23"/>
  <c r="J71" i="24"/>
  <c r="K33" i="2"/>
  <c r="J72" i="24"/>
  <c r="K14" i="2"/>
  <c r="K38" i="22"/>
  <c r="K140" i="2"/>
  <c r="K23" i="21"/>
  <c r="K27" i="18"/>
  <c r="K16" i="23"/>
  <c r="J34" i="24"/>
  <c r="K122" i="22"/>
  <c r="J49" i="24"/>
  <c r="K86" i="18"/>
  <c r="K19" i="23"/>
  <c r="K57" i="18"/>
  <c r="K18" i="22"/>
  <c r="K147" i="22"/>
  <c r="K46" i="18"/>
  <c r="K60" i="18"/>
  <c r="K85" i="2"/>
  <c r="K9" i="23"/>
  <c r="K69" i="22"/>
  <c r="K164" i="22"/>
  <c r="K22" i="22"/>
  <c r="K36" i="18"/>
  <c r="K112" i="2"/>
  <c r="K54" i="2"/>
  <c r="K79" i="23"/>
  <c r="K119" i="22"/>
  <c r="K37" i="22"/>
  <c r="K40" i="23"/>
  <c r="K88" i="22"/>
  <c r="K8" i="20"/>
  <c r="K66" i="18"/>
  <c r="K131" i="2"/>
  <c r="J9" i="24"/>
  <c r="K146" i="22"/>
  <c r="K33" i="21"/>
  <c r="J26" i="24"/>
  <c r="K34" i="22"/>
  <c r="K148" i="2"/>
  <c r="K10" i="23"/>
  <c r="K48" i="2"/>
  <c r="K7" i="21"/>
  <c r="J16" i="24"/>
  <c r="K52" i="22"/>
  <c r="K153" i="2"/>
  <c r="K42" i="21"/>
  <c r="K41" i="18"/>
  <c r="K106" i="22"/>
  <c r="J47" i="24"/>
  <c r="K142" i="22"/>
  <c r="J64" i="24"/>
  <c r="K115" i="18"/>
  <c r="K43" i="23"/>
  <c r="K55" i="2"/>
  <c r="K132" i="2"/>
  <c r="K70" i="2"/>
  <c r="K145" i="2"/>
  <c r="K16" i="22"/>
  <c r="K98" i="2"/>
  <c r="J23" i="24"/>
  <c r="K174" i="22"/>
  <c r="K61" i="23"/>
  <c r="J40" i="24"/>
  <c r="K48" i="22"/>
  <c r="K151" i="2"/>
  <c r="K30" i="23"/>
  <c r="K37" i="21"/>
  <c r="K62" i="2"/>
  <c r="K20" i="21"/>
  <c r="J30" i="24"/>
  <c r="K8" i="2"/>
  <c r="K166" i="2"/>
  <c r="K51" i="23"/>
  <c r="K54" i="18"/>
  <c r="K121" i="22"/>
  <c r="J62" i="24"/>
  <c r="K157" i="22"/>
  <c r="K17" i="22"/>
  <c r="K84" i="22"/>
  <c r="K18" i="20"/>
  <c r="K76" i="2"/>
  <c r="J37" i="24"/>
  <c r="K32" i="22"/>
  <c r="K8" i="23"/>
  <c r="J54" i="24"/>
  <c r="K61" i="22"/>
  <c r="K67" i="22"/>
  <c r="K6" i="21"/>
  <c r="K75" i="2"/>
  <c r="K39" i="21"/>
  <c r="J44" i="24"/>
  <c r="K21" i="2"/>
  <c r="K72" i="23"/>
  <c r="K67" i="18"/>
  <c r="K141" i="22"/>
  <c r="K171" i="22"/>
  <c r="K12" i="21"/>
  <c r="J8" i="24"/>
  <c r="K14" i="20"/>
  <c r="K93" i="22"/>
  <c r="K28" i="20"/>
  <c r="K69" i="2"/>
  <c r="K144" i="2"/>
  <c r="K83" i="2"/>
  <c r="K158" i="2"/>
  <c r="K20" i="22"/>
  <c r="K28" i="22"/>
  <c r="K19" i="18"/>
  <c r="K135" i="2"/>
  <c r="K7" i="18"/>
  <c r="K91" i="18"/>
  <c r="K100" i="2"/>
  <c r="K102" i="2"/>
  <c r="K86" i="22"/>
  <c r="K23" i="22"/>
  <c r="K38" i="18"/>
  <c r="K154" i="2"/>
  <c r="K82" i="18"/>
  <c r="K66" i="2"/>
  <c r="K142" i="2"/>
  <c r="K42" i="22"/>
  <c r="J51" i="24"/>
  <c r="K46" i="22"/>
  <c r="K21" i="23"/>
  <c r="J68" i="24"/>
  <c r="K17" i="2"/>
  <c r="K8" i="22"/>
  <c r="K67" i="23"/>
  <c r="K89" i="2"/>
  <c r="K48" i="23"/>
  <c r="J73" i="24"/>
  <c r="K35" i="2"/>
  <c r="K81" i="18"/>
  <c r="K15" i="23"/>
  <c r="K96" i="18"/>
  <c r="K156" i="22"/>
  <c r="K11" i="21"/>
  <c r="K29" i="18"/>
  <c r="K27" i="21"/>
  <c r="J22" i="24"/>
  <c r="K17" i="18"/>
  <c r="J66" i="24"/>
  <c r="K47" i="23"/>
  <c r="K31" i="2"/>
  <c r="J13" i="24"/>
  <c r="K20" i="20"/>
  <c r="K116" i="22"/>
  <c r="K101" i="2"/>
  <c r="K68" i="23"/>
  <c r="K8" i="21"/>
  <c r="K51" i="2"/>
  <c r="K110" i="18"/>
  <c r="K12" i="22"/>
  <c r="J33" i="24"/>
  <c r="K170" i="22"/>
  <c r="K26" i="21"/>
  <c r="K43" i="18"/>
  <c r="K49" i="21"/>
  <c r="J36" i="24"/>
  <c r="K31" i="18"/>
  <c r="K33" i="22"/>
  <c r="K56" i="22"/>
  <c r="K47" i="18"/>
  <c r="K161" i="2"/>
  <c r="K21" i="18"/>
  <c r="K104" i="18"/>
  <c r="K137" i="2"/>
  <c r="K139" i="2"/>
  <c r="K118" i="22"/>
  <c r="K36" i="22"/>
  <c r="K51" i="18"/>
  <c r="K106" i="2"/>
  <c r="K14" i="18"/>
  <c r="K97" i="18"/>
  <c r="K80" i="2"/>
  <c r="K16" i="2"/>
  <c r="K34" i="21"/>
  <c r="K45" i="2"/>
  <c r="J27" i="24"/>
  <c r="K105" i="18"/>
  <c r="K135" i="22"/>
  <c r="K114" i="2"/>
  <c r="K12" i="23"/>
  <c r="K22" i="21"/>
  <c r="K64" i="2"/>
  <c r="J18" i="24"/>
  <c r="K26" i="22"/>
  <c r="J6" i="24"/>
  <c r="K14" i="22"/>
  <c r="K47" i="21"/>
  <c r="K56" i="18"/>
  <c r="K77" i="22"/>
  <c r="J50" i="24"/>
  <c r="K45" i="18"/>
  <c r="K140" i="22"/>
  <c r="K23" i="2"/>
  <c r="K15" i="21"/>
  <c r="J10" i="24"/>
  <c r="K54" i="21"/>
  <c r="K60" i="2"/>
  <c r="J41" i="24"/>
  <c r="K138" i="2"/>
  <c r="K152" i="22"/>
  <c r="K126" i="2"/>
  <c r="K40" i="21"/>
  <c r="K78" i="2"/>
  <c r="J32" i="24"/>
  <c r="K40" i="22"/>
  <c r="K11" i="20"/>
  <c r="K78" i="23"/>
  <c r="K112" i="18"/>
  <c r="K90" i="22"/>
  <c r="J65" i="24"/>
  <c r="K72" i="18"/>
  <c r="K60" i="22"/>
  <c r="K20" i="2"/>
  <c r="K165" i="2"/>
  <c r="K30" i="21"/>
  <c r="J25" i="24"/>
  <c r="K162" i="2"/>
  <c r="K29" i="23"/>
  <c r="K86" i="2"/>
  <c r="J55" i="24"/>
  <c r="K165" i="22"/>
  <c r="J15" i="24"/>
  <c r="K85" i="22"/>
  <c r="K50" i="23"/>
  <c r="K91" i="2"/>
  <c r="J45" i="24"/>
  <c r="K53" i="22"/>
  <c r="K25" i="21"/>
  <c r="K26" i="20"/>
  <c r="K17" i="23"/>
  <c r="K29" i="22"/>
  <c r="K101" i="18"/>
  <c r="G13" i="25"/>
  <c r="H13" i="25" s="1"/>
  <c r="J5" i="23" l="1"/>
  <c r="J5" i="21"/>
  <c r="I5" i="25"/>
  <c r="I5" i="29"/>
  <c r="J5" i="22"/>
  <c r="K5" i="13"/>
  <c r="K5" i="22"/>
  <c r="J5" i="25"/>
  <c r="K5" i="23"/>
  <c r="J5" i="24"/>
  <c r="K5" i="21"/>
  <c r="K5" i="20"/>
  <c r="G16" i="25"/>
  <c r="H16" i="25" s="1"/>
  <c r="G17" i="25"/>
  <c r="H17" i="25" s="1"/>
  <c r="G18" i="25"/>
  <c r="H18" i="25" s="1"/>
  <c r="G36" i="25"/>
  <c r="H36" i="25" s="1"/>
  <c r="G37" i="25"/>
  <c r="H37" i="25" s="1"/>
  <c r="G38" i="25"/>
  <c r="H38" i="25" s="1"/>
  <c r="G39" i="25"/>
  <c r="H39" i="25" s="1"/>
  <c r="G40" i="25"/>
  <c r="H40" i="25" s="1"/>
  <c r="G9" i="25"/>
  <c r="H9" i="25" s="1"/>
  <c r="G11" i="25"/>
  <c r="H11" i="25" s="1"/>
  <c r="G12" i="25"/>
  <c r="H12" i="25" s="1"/>
  <c r="G15" i="25"/>
  <c r="H15" i="25" s="1"/>
  <c r="G20" i="25"/>
  <c r="H20" i="25" s="1"/>
  <c r="G21" i="25"/>
  <c r="H21" i="25" s="1"/>
  <c r="G22" i="25"/>
  <c r="H22" i="25" s="1"/>
  <c r="G23" i="25"/>
  <c r="H23" i="25" s="1"/>
  <c r="G24" i="25"/>
  <c r="H24" i="25" s="1"/>
  <c r="G25" i="25"/>
  <c r="H25" i="25" s="1"/>
  <c r="G26" i="25"/>
  <c r="H26" i="25" s="1"/>
  <c r="G27" i="25"/>
  <c r="H27" i="25" s="1"/>
  <c r="G28" i="25"/>
  <c r="H28" i="25" s="1"/>
  <c r="G30" i="25"/>
  <c r="H30" i="25" s="1"/>
  <c r="G31" i="25"/>
  <c r="H31" i="25" s="1"/>
  <c r="G32" i="25"/>
  <c r="H32" i="25" s="1"/>
  <c r="G33" i="25"/>
  <c r="H33" i="25" s="1"/>
  <c r="G34" i="25"/>
  <c r="H34" i="25" s="1"/>
  <c r="G35" i="25"/>
  <c r="H35" i="25" s="1"/>
  <c r="G42" i="25"/>
  <c r="H42" i="25" s="1"/>
  <c r="G43" i="25"/>
  <c r="H43" i="25" s="1"/>
  <c r="G44" i="25"/>
  <c r="H44" i="25" s="1"/>
  <c r="G46" i="25"/>
  <c r="H46" i="25" s="1"/>
  <c r="G47" i="25"/>
  <c r="H47" i="25" s="1"/>
  <c r="G48" i="25"/>
  <c r="H48" i="25" s="1"/>
  <c r="G49" i="25"/>
  <c r="H49" i="25" s="1"/>
  <c r="G50" i="25"/>
  <c r="H50" i="25" s="1"/>
  <c r="G8" i="25"/>
  <c r="H8" i="25" s="1"/>
  <c r="G7" i="24"/>
  <c r="H7" i="24" s="1"/>
  <c r="G8" i="24"/>
  <c r="H8" i="24" s="1"/>
  <c r="G9" i="24"/>
  <c r="H9" i="24" s="1"/>
  <c r="G10" i="24"/>
  <c r="H10" i="24" s="1"/>
  <c r="G11" i="24"/>
  <c r="H11" i="24" s="1"/>
  <c r="G13" i="24"/>
  <c r="H13" i="24" s="1"/>
  <c r="G14" i="24"/>
  <c r="H14" i="24" s="1"/>
  <c r="G15" i="24"/>
  <c r="H15" i="24" s="1"/>
  <c r="G16" i="24"/>
  <c r="H16" i="24" s="1"/>
  <c r="G18" i="24"/>
  <c r="H18" i="24" s="1"/>
  <c r="G19" i="24"/>
  <c r="H19" i="24" s="1"/>
  <c r="G20" i="24"/>
  <c r="H20" i="24" s="1"/>
  <c r="G21" i="24"/>
  <c r="H21" i="24" s="1"/>
  <c r="G22" i="24"/>
  <c r="H22" i="24" s="1"/>
  <c r="G23" i="24"/>
  <c r="H23" i="24" s="1"/>
  <c r="G25" i="24"/>
  <c r="H25" i="24" s="1"/>
  <c r="G26" i="24"/>
  <c r="H26" i="24" s="1"/>
  <c r="G27" i="24"/>
  <c r="H27" i="24" s="1"/>
  <c r="G28" i="24"/>
  <c r="H28" i="24" s="1"/>
  <c r="G29" i="24"/>
  <c r="H29" i="24" s="1"/>
  <c r="G30" i="24"/>
  <c r="H30" i="24" s="1"/>
  <c r="G32" i="24"/>
  <c r="H32" i="24" s="1"/>
  <c r="G33" i="24"/>
  <c r="H33" i="24" s="1"/>
  <c r="G34" i="24"/>
  <c r="H34" i="24" s="1"/>
  <c r="G35" i="24"/>
  <c r="H35" i="24" s="1"/>
  <c r="G36" i="24"/>
  <c r="H36" i="24" s="1"/>
  <c r="G37" i="24"/>
  <c r="H37" i="24" s="1"/>
  <c r="G39" i="24"/>
  <c r="H39" i="24" s="1"/>
  <c r="G40" i="24"/>
  <c r="H40" i="24" s="1"/>
  <c r="G41" i="24"/>
  <c r="H41" i="24" s="1"/>
  <c r="G42" i="24"/>
  <c r="H42" i="24" s="1"/>
  <c r="G43" i="24"/>
  <c r="H43" i="24" s="1"/>
  <c r="G44" i="24"/>
  <c r="H44" i="24" s="1"/>
  <c r="G45" i="24"/>
  <c r="H45" i="24" s="1"/>
  <c r="G46" i="24"/>
  <c r="H46" i="24" s="1"/>
  <c r="G47" i="24"/>
  <c r="H47" i="24" s="1"/>
  <c r="G49" i="24"/>
  <c r="H49" i="24" s="1"/>
  <c r="G50" i="24"/>
  <c r="H50" i="24" s="1"/>
  <c r="G51" i="24"/>
  <c r="H51" i="24" s="1"/>
  <c r="G52" i="24"/>
  <c r="H52" i="24" s="1"/>
  <c r="G54" i="24"/>
  <c r="H54" i="24" s="1"/>
  <c r="G55" i="24"/>
  <c r="H55" i="24" s="1"/>
  <c r="G56" i="24"/>
  <c r="H56" i="24" s="1"/>
  <c r="G57" i="24"/>
  <c r="H57" i="24" s="1"/>
  <c r="G58" i="24"/>
  <c r="H58" i="24" s="1"/>
  <c r="G59" i="24"/>
  <c r="H59" i="24" s="1"/>
  <c r="G61" i="24"/>
  <c r="H61" i="24" s="1"/>
  <c r="G62" i="24"/>
  <c r="H62" i="24" s="1"/>
  <c r="G64" i="24"/>
  <c r="H64" i="24" s="1"/>
  <c r="G65" i="24"/>
  <c r="H65" i="24" s="1"/>
  <c r="G66" i="24"/>
  <c r="H66" i="24" s="1"/>
  <c r="G67" i="24"/>
  <c r="H67" i="24" s="1"/>
  <c r="G68" i="24"/>
  <c r="H68" i="24" s="1"/>
  <c r="G69" i="24"/>
  <c r="H69" i="24" s="1"/>
  <c r="G71" i="24"/>
  <c r="H71" i="24" s="1"/>
  <c r="G72" i="24"/>
  <c r="H72" i="24" s="1"/>
  <c r="G73" i="24"/>
  <c r="H73" i="24" s="1"/>
  <c r="G74" i="24"/>
  <c r="H74" i="24" s="1"/>
  <c r="G6" i="24"/>
  <c r="H6" i="24" s="1"/>
  <c r="H7" i="23"/>
  <c r="I7" i="23" s="1"/>
  <c r="H8" i="23"/>
  <c r="I8" i="23" s="1"/>
  <c r="H9" i="23"/>
  <c r="I9" i="23" s="1"/>
  <c r="H10" i="23"/>
  <c r="I10" i="23" s="1"/>
  <c r="H11" i="23"/>
  <c r="I11" i="23" s="1"/>
  <c r="H12" i="23"/>
  <c r="I12" i="23" s="1"/>
  <c r="H13" i="23"/>
  <c r="I13" i="23" s="1"/>
  <c r="H15" i="23"/>
  <c r="I15" i="23" s="1"/>
  <c r="H16" i="23"/>
  <c r="I16" i="23" s="1"/>
  <c r="H17" i="23"/>
  <c r="I17" i="23" s="1"/>
  <c r="H18" i="23"/>
  <c r="I18" i="23" s="1"/>
  <c r="H19" i="23"/>
  <c r="I19" i="23" s="1"/>
  <c r="H20" i="23"/>
  <c r="I20" i="23" s="1"/>
  <c r="H21" i="23"/>
  <c r="I21" i="23" s="1"/>
  <c r="H25" i="23"/>
  <c r="I25" i="23" s="1"/>
  <c r="H26" i="23"/>
  <c r="I26" i="23" s="1"/>
  <c r="H29" i="23"/>
  <c r="I29" i="23" s="1"/>
  <c r="H30" i="23"/>
  <c r="I30" i="23" s="1"/>
  <c r="H33" i="23"/>
  <c r="I33" i="23" s="1"/>
  <c r="H34" i="23"/>
  <c r="I34" i="23" s="1"/>
  <c r="H37" i="23"/>
  <c r="I37" i="23" s="1"/>
  <c r="H38" i="23"/>
  <c r="I38" i="23" s="1"/>
  <c r="H39" i="23"/>
  <c r="I39" i="23" s="1"/>
  <c r="H40" i="23"/>
  <c r="I40" i="23" s="1"/>
  <c r="H43" i="23"/>
  <c r="I43" i="23" s="1"/>
  <c r="H44" i="23"/>
  <c r="I44" i="23" s="1"/>
  <c r="H47" i="23"/>
  <c r="I47" i="23" s="1"/>
  <c r="H48" i="23"/>
  <c r="I48" i="23" s="1"/>
  <c r="H50" i="23"/>
  <c r="I50" i="23" s="1"/>
  <c r="H51" i="23"/>
  <c r="I51" i="23" s="1"/>
  <c r="H53" i="23"/>
  <c r="I53" i="23" s="1"/>
  <c r="H54" i="23"/>
  <c r="I54" i="23" s="1"/>
  <c r="H57" i="23"/>
  <c r="I57" i="23" s="1"/>
  <c r="H58" i="23"/>
  <c r="I58" i="23" s="1"/>
  <c r="H60" i="23"/>
  <c r="I60" i="23" s="1"/>
  <c r="H61" i="23"/>
  <c r="I61" i="23" s="1"/>
  <c r="H64" i="23"/>
  <c r="I64" i="23" s="1"/>
  <c r="H67" i="23"/>
  <c r="I67" i="23" s="1"/>
  <c r="H68" i="23"/>
  <c r="I68" i="23" s="1"/>
  <c r="H71" i="23"/>
  <c r="I71" i="23" s="1"/>
  <c r="H72" i="23"/>
  <c r="I72" i="23" s="1"/>
  <c r="H73" i="23"/>
  <c r="I73" i="23" s="1"/>
  <c r="H78" i="23"/>
  <c r="I78" i="23" s="1"/>
  <c r="H79" i="23"/>
  <c r="I79" i="23" s="1"/>
  <c r="H80" i="23"/>
  <c r="I80" i="23" s="1"/>
  <c r="H6" i="23"/>
  <c r="I6" i="23" s="1"/>
  <c r="H158" i="22"/>
  <c r="I158" i="22" s="1"/>
  <c r="H66" i="22"/>
  <c r="I66" i="22" s="1"/>
  <c r="H67" i="22"/>
  <c r="I67" i="22" s="1"/>
  <c r="H7" i="22"/>
  <c r="I7" i="22" s="1"/>
  <c r="H8" i="22"/>
  <c r="I8" i="22" s="1"/>
  <c r="H9" i="22"/>
  <c r="I9" i="22" s="1"/>
  <c r="H10" i="22"/>
  <c r="I10" i="22" s="1"/>
  <c r="H11" i="22"/>
  <c r="I11" i="22" s="1"/>
  <c r="H12" i="22"/>
  <c r="I12" i="22" s="1"/>
  <c r="H14" i="22"/>
  <c r="I14" i="22" s="1"/>
  <c r="H15" i="22"/>
  <c r="I15" i="22" s="1"/>
  <c r="H16" i="22"/>
  <c r="I16" i="22" s="1"/>
  <c r="H17" i="22"/>
  <c r="I17" i="22" s="1"/>
  <c r="H18" i="22"/>
  <c r="I18" i="22" s="1"/>
  <c r="H19" i="22"/>
  <c r="I19" i="22" s="1"/>
  <c r="H20" i="22"/>
  <c r="I20" i="22" s="1"/>
  <c r="H22" i="22"/>
  <c r="I22" i="22" s="1"/>
  <c r="H23" i="22"/>
  <c r="I23" i="22" s="1"/>
  <c r="H24" i="22"/>
  <c r="I24" i="22" s="1"/>
  <c r="H25" i="22"/>
  <c r="I25" i="22" s="1"/>
  <c r="H26" i="22"/>
  <c r="I26" i="22" s="1"/>
  <c r="H27" i="22"/>
  <c r="I27" i="22" s="1"/>
  <c r="H28" i="22"/>
  <c r="I28" i="22" s="1"/>
  <c r="H29" i="22"/>
  <c r="I29" i="22" s="1"/>
  <c r="H31" i="22"/>
  <c r="I31" i="22" s="1"/>
  <c r="H32" i="22"/>
  <c r="I32" i="22" s="1"/>
  <c r="H33" i="22"/>
  <c r="I33" i="22" s="1"/>
  <c r="H34" i="22"/>
  <c r="I34" i="22" s="1"/>
  <c r="H35" i="22"/>
  <c r="I35" i="22" s="1"/>
  <c r="H36" i="22"/>
  <c r="I36" i="22" s="1"/>
  <c r="H37" i="22"/>
  <c r="I37" i="22" s="1"/>
  <c r="H38" i="22"/>
  <c r="I38" i="22" s="1"/>
  <c r="H40" i="22"/>
  <c r="I40" i="22" s="1"/>
  <c r="H41" i="22"/>
  <c r="I41" i="22" s="1"/>
  <c r="H42" i="22"/>
  <c r="I42" i="22" s="1"/>
  <c r="H43" i="22"/>
  <c r="I43" i="22" s="1"/>
  <c r="H44" i="22"/>
  <c r="I44" i="22" s="1"/>
  <c r="H46" i="22"/>
  <c r="I46" i="22" s="1"/>
  <c r="H47" i="22"/>
  <c r="I47" i="22" s="1"/>
  <c r="H48" i="22"/>
  <c r="I48" i="22" s="1"/>
  <c r="H49" i="22"/>
  <c r="I49" i="22" s="1"/>
  <c r="H50" i="22"/>
  <c r="I50" i="22" s="1"/>
  <c r="H51" i="22"/>
  <c r="I51" i="22" s="1"/>
  <c r="H52" i="22"/>
  <c r="I52" i="22" s="1"/>
  <c r="H53" i="22"/>
  <c r="I53" i="22" s="1"/>
  <c r="H55" i="22"/>
  <c r="I55" i="22" s="1"/>
  <c r="H56" i="22"/>
  <c r="I56" i="22" s="1"/>
  <c r="H57" i="22"/>
  <c r="I57" i="22" s="1"/>
  <c r="H58" i="22"/>
  <c r="I58" i="22" s="1"/>
  <c r="H59" i="22"/>
  <c r="I59" i="22" s="1"/>
  <c r="H60" i="22"/>
  <c r="I60" i="22" s="1"/>
  <c r="H61" i="22"/>
  <c r="I61" i="22" s="1"/>
  <c r="H62" i="22"/>
  <c r="I62" i="22" s="1"/>
  <c r="H69" i="22"/>
  <c r="I69" i="22" s="1"/>
  <c r="H70" i="22"/>
  <c r="I70" i="22" s="1"/>
  <c r="H71" i="22"/>
  <c r="I71" i="22" s="1"/>
  <c r="H72" i="22"/>
  <c r="I72" i="22" s="1"/>
  <c r="H74" i="22"/>
  <c r="I74" i="22" s="1"/>
  <c r="H75" i="22"/>
  <c r="I75" i="22" s="1"/>
  <c r="H77" i="22"/>
  <c r="I77" i="22" s="1"/>
  <c r="H78" i="22"/>
  <c r="I78" i="22" s="1"/>
  <c r="H80" i="22"/>
  <c r="I80" i="22" s="1"/>
  <c r="H81" i="22"/>
  <c r="I81" i="22" s="1"/>
  <c r="H82" i="22"/>
  <c r="I82" i="22" s="1"/>
  <c r="H84" i="22"/>
  <c r="I84" i="22" s="1"/>
  <c r="H85" i="22"/>
  <c r="I85" i="22" s="1"/>
  <c r="H86" i="22"/>
  <c r="I86" i="22" s="1"/>
  <c r="H87" i="22"/>
  <c r="I87" i="22" s="1"/>
  <c r="H88" i="22"/>
  <c r="I88" i="22" s="1"/>
  <c r="H89" i="22"/>
  <c r="I89" i="22" s="1"/>
  <c r="H90" i="22"/>
  <c r="I90" i="22" s="1"/>
  <c r="H92" i="22"/>
  <c r="I92" i="22" s="1"/>
  <c r="H93" i="22"/>
  <c r="I93" i="22" s="1"/>
  <c r="H94" i="22"/>
  <c r="I94" i="22" s="1"/>
  <c r="H95" i="22"/>
  <c r="I95" i="22" s="1"/>
  <c r="H96" i="22"/>
  <c r="I96" i="22" s="1"/>
  <c r="H97" i="22"/>
  <c r="I97" i="22" s="1"/>
  <c r="H100" i="22"/>
  <c r="I100" i="22" s="1"/>
  <c r="H103" i="22"/>
  <c r="I103" i="22" s="1"/>
  <c r="H105" i="22"/>
  <c r="I105" i="22" s="1"/>
  <c r="H106" i="22"/>
  <c r="I106" i="22" s="1"/>
  <c r="H108" i="22"/>
  <c r="I108" i="22" s="1"/>
  <c r="H109" i="22"/>
  <c r="I109" i="22" s="1"/>
  <c r="H110" i="22"/>
  <c r="I110" i="22" s="1"/>
  <c r="H111" i="22"/>
  <c r="I111" i="22" s="1"/>
  <c r="H112" i="22"/>
  <c r="I112" i="22" s="1"/>
  <c r="H113" i="22"/>
  <c r="I113" i="22" s="1"/>
  <c r="H115" i="22"/>
  <c r="I115" i="22" s="1"/>
  <c r="H116" i="22"/>
  <c r="I116" i="22" s="1"/>
  <c r="H118" i="22"/>
  <c r="I118" i="22" s="1"/>
  <c r="H119" i="22"/>
  <c r="I119" i="22" s="1"/>
  <c r="H120" i="22"/>
  <c r="I120" i="22" s="1"/>
  <c r="H121" i="22"/>
  <c r="I121" i="22" s="1"/>
  <c r="H122" i="22"/>
  <c r="I122" i="22" s="1"/>
  <c r="H123" i="22"/>
  <c r="I123" i="22" s="1"/>
  <c r="H125" i="22"/>
  <c r="I125" i="22" s="1"/>
  <c r="H126" i="22"/>
  <c r="I126" i="22" s="1"/>
  <c r="H128" i="22"/>
  <c r="I128" i="22" s="1"/>
  <c r="H129" i="22"/>
  <c r="I129" i="22" s="1"/>
  <c r="H134" i="22"/>
  <c r="I134" i="22" s="1"/>
  <c r="H135" i="22"/>
  <c r="I135" i="22" s="1"/>
  <c r="H137" i="22"/>
  <c r="I137" i="22" s="1"/>
  <c r="H138" i="22"/>
  <c r="I138" i="22" s="1"/>
  <c r="H140" i="22"/>
  <c r="I140" i="22" s="1"/>
  <c r="H141" i="22"/>
  <c r="I141" i="22" s="1"/>
  <c r="H142" i="22"/>
  <c r="I142" i="22" s="1"/>
  <c r="H143" i="22"/>
  <c r="I143" i="22" s="1"/>
  <c r="H144" i="22"/>
  <c r="I144" i="22" s="1"/>
  <c r="H146" i="22"/>
  <c r="I146" i="22" s="1"/>
  <c r="H147" i="22"/>
  <c r="I147" i="22" s="1"/>
  <c r="H149" i="22"/>
  <c r="I149" i="22" s="1"/>
  <c r="H150" i="22"/>
  <c r="I150" i="22" s="1"/>
  <c r="H152" i="22"/>
  <c r="I152" i="22" s="1"/>
  <c r="H153" i="22"/>
  <c r="I153" i="22" s="1"/>
  <c r="H154" i="22"/>
  <c r="I154" i="22" s="1"/>
  <c r="H155" i="22"/>
  <c r="I155" i="22" s="1"/>
  <c r="H156" i="22"/>
  <c r="I156" i="22" s="1"/>
  <c r="H157" i="22"/>
  <c r="I157" i="22" s="1"/>
  <c r="H159" i="22"/>
  <c r="I159" i="22" s="1"/>
  <c r="H160" i="22"/>
  <c r="I160" i="22" s="1"/>
  <c r="H161" i="22"/>
  <c r="I161" i="22" s="1"/>
  <c r="H163" i="22"/>
  <c r="I163" i="22" s="1"/>
  <c r="H164" i="22"/>
  <c r="I164" i="22" s="1"/>
  <c r="H165" i="22"/>
  <c r="I165" i="22" s="1"/>
  <c r="H166" i="22"/>
  <c r="I166" i="22" s="1"/>
  <c r="H167" i="22"/>
  <c r="I167" i="22" s="1"/>
  <c r="H169" i="22"/>
  <c r="I169" i="22" s="1"/>
  <c r="H170" i="22"/>
  <c r="I170" i="22" s="1"/>
  <c r="H171" i="22"/>
  <c r="I171" i="22" s="1"/>
  <c r="H172" i="22"/>
  <c r="I172" i="22" s="1"/>
  <c r="H173" i="22"/>
  <c r="I173" i="22" s="1"/>
  <c r="H174" i="22"/>
  <c r="I174" i="22" s="1"/>
  <c r="H6" i="22"/>
  <c r="I6" i="22" s="1"/>
  <c r="H33" i="21"/>
  <c r="I33" i="21" s="1"/>
  <c r="H34" i="21"/>
  <c r="I34" i="21" s="1"/>
  <c r="H36" i="21"/>
  <c r="I36" i="21" s="1"/>
  <c r="H37" i="21"/>
  <c r="I37" i="21" s="1"/>
  <c r="H39" i="21"/>
  <c r="I39" i="21" s="1"/>
  <c r="H40" i="21"/>
  <c r="I40" i="21" s="1"/>
  <c r="H42" i="21"/>
  <c r="I42" i="21" s="1"/>
  <c r="H46" i="21"/>
  <c r="I46" i="21" s="1"/>
  <c r="H47" i="21"/>
  <c r="I47" i="21" s="1"/>
  <c r="H49" i="21"/>
  <c r="I49" i="21" s="1"/>
  <c r="H50" i="21"/>
  <c r="I50" i="21" s="1"/>
  <c r="H51" i="21"/>
  <c r="I51" i="21" s="1"/>
  <c r="H53" i="21"/>
  <c r="I53" i="21" s="1"/>
  <c r="H54" i="21"/>
  <c r="I54" i="21" s="1"/>
  <c r="H55" i="21"/>
  <c r="I55" i="21" s="1"/>
  <c r="H30" i="21"/>
  <c r="I30" i="21" s="1"/>
  <c r="H29" i="21"/>
  <c r="I29" i="21" s="1"/>
  <c r="H27" i="21"/>
  <c r="I27" i="21" s="1"/>
  <c r="H26" i="21"/>
  <c r="I26" i="21" s="1"/>
  <c r="H25" i="21"/>
  <c r="I25" i="21" s="1"/>
  <c r="H23" i="21"/>
  <c r="I23" i="21" s="1"/>
  <c r="H22" i="21"/>
  <c r="I22" i="21" s="1"/>
  <c r="H20" i="21"/>
  <c r="I20" i="21" s="1"/>
  <c r="H19" i="21"/>
  <c r="I19" i="21" s="1"/>
  <c r="H18" i="21"/>
  <c r="I18" i="21" s="1"/>
  <c r="H17" i="21"/>
  <c r="I17" i="21" s="1"/>
  <c r="H16" i="21"/>
  <c r="I16" i="21" s="1"/>
  <c r="H15" i="21"/>
  <c r="I15" i="21" s="1"/>
  <c r="H14" i="21"/>
  <c r="I14" i="21" s="1"/>
  <c r="H12" i="21"/>
  <c r="I12" i="21" s="1"/>
  <c r="H11" i="21"/>
  <c r="I11" i="21" s="1"/>
  <c r="H10" i="21"/>
  <c r="I10" i="21" s="1"/>
  <c r="H9" i="21"/>
  <c r="I9" i="21" s="1"/>
  <c r="H8" i="21"/>
  <c r="I8" i="21" s="1"/>
  <c r="H7" i="21"/>
  <c r="I7" i="21" s="1"/>
  <c r="H6" i="21"/>
  <c r="I6" i="21" s="1"/>
  <c r="H31" i="20"/>
  <c r="I31" i="20" s="1"/>
  <c r="H30" i="20"/>
  <c r="I30" i="20" s="1"/>
  <c r="H28" i="20"/>
  <c r="I28" i="20" s="1"/>
  <c r="H27" i="20"/>
  <c r="I27" i="20" s="1"/>
  <c r="H26" i="20"/>
  <c r="I26" i="20" s="1"/>
  <c r="H25" i="20"/>
  <c r="I25" i="20" s="1"/>
  <c r="H23" i="20"/>
  <c r="I23" i="20" s="1"/>
  <c r="H22" i="20"/>
  <c r="I22" i="20" s="1"/>
  <c r="H21" i="20"/>
  <c r="I21" i="20" s="1"/>
  <c r="H20" i="20"/>
  <c r="I20" i="20" s="1"/>
  <c r="H18" i="20"/>
  <c r="I18" i="20" s="1"/>
  <c r="H17" i="20"/>
  <c r="I17" i="20" s="1"/>
  <c r="H15" i="20"/>
  <c r="I15" i="20" s="1"/>
  <c r="H14" i="20"/>
  <c r="I14" i="20" s="1"/>
  <c r="H13" i="20"/>
  <c r="I13" i="20" s="1"/>
  <c r="H12" i="20"/>
  <c r="I12" i="20" s="1"/>
  <c r="H11" i="20"/>
  <c r="I11" i="20" s="1"/>
  <c r="H10" i="20"/>
  <c r="I10" i="20" s="1"/>
  <c r="H8" i="20"/>
  <c r="I8" i="20" s="1"/>
  <c r="H7" i="20"/>
  <c r="I7" i="20" s="1"/>
  <c r="H6" i="20"/>
  <c r="I6" i="20" s="1"/>
  <c r="H36" i="18"/>
  <c r="I36" i="18" s="1"/>
  <c r="J5" i="18"/>
  <c r="K5" i="18"/>
  <c r="J5" i="17"/>
  <c r="K5" i="17"/>
  <c r="K5" i="2"/>
  <c r="H13" i="18"/>
  <c r="I13" i="18" s="1"/>
  <c r="H14" i="18"/>
  <c r="I14" i="18" s="1"/>
  <c r="H15" i="18"/>
  <c r="I15" i="18" s="1"/>
  <c r="H16" i="18"/>
  <c r="I16" i="18" s="1"/>
  <c r="H17" i="18"/>
  <c r="I17" i="18" s="1"/>
  <c r="H18" i="18"/>
  <c r="I18" i="18" s="1"/>
  <c r="H19" i="18"/>
  <c r="I19" i="18" s="1"/>
  <c r="H21" i="18"/>
  <c r="I21" i="18" s="1"/>
  <c r="H22" i="18"/>
  <c r="I22" i="18" s="1"/>
  <c r="H23" i="18"/>
  <c r="I23" i="18" s="1"/>
  <c r="H24" i="18"/>
  <c r="I24" i="18" s="1"/>
  <c r="H26" i="18"/>
  <c r="I26" i="18" s="1"/>
  <c r="H27" i="18"/>
  <c r="I27" i="18" s="1"/>
  <c r="H28" i="18"/>
  <c r="I28" i="18" s="1"/>
  <c r="H29" i="18"/>
  <c r="I29" i="18" s="1"/>
  <c r="H30" i="18"/>
  <c r="I30" i="18" s="1"/>
  <c r="H31" i="18"/>
  <c r="I31" i="18" s="1"/>
  <c r="H32" i="18"/>
  <c r="I32" i="18" s="1"/>
  <c r="H33" i="18"/>
  <c r="I33" i="18" s="1"/>
  <c r="H34" i="18"/>
  <c r="I34" i="18" s="1"/>
  <c r="H38" i="18"/>
  <c r="I38" i="18" s="1"/>
  <c r="H39" i="18"/>
  <c r="I39" i="18" s="1"/>
  <c r="H40" i="18"/>
  <c r="I40" i="18" s="1"/>
  <c r="H41" i="18"/>
  <c r="I41" i="18" s="1"/>
  <c r="H42" i="18"/>
  <c r="I42" i="18" s="1"/>
  <c r="H43" i="18"/>
  <c r="I43" i="18" s="1"/>
  <c r="H44" i="18"/>
  <c r="I44" i="18" s="1"/>
  <c r="H45" i="18"/>
  <c r="I45" i="18" s="1"/>
  <c r="H46" i="18"/>
  <c r="I46" i="18" s="1"/>
  <c r="H47" i="18"/>
  <c r="I47" i="18" s="1"/>
  <c r="H48" i="18"/>
  <c r="I48" i="18" s="1"/>
  <c r="H49" i="18"/>
  <c r="I49" i="18" s="1"/>
  <c r="H51" i="18"/>
  <c r="I51" i="18" s="1"/>
  <c r="H52" i="18"/>
  <c r="I52" i="18" s="1"/>
  <c r="H53" i="18"/>
  <c r="I53" i="18" s="1"/>
  <c r="H54" i="18"/>
  <c r="I54" i="18" s="1"/>
  <c r="H55" i="18"/>
  <c r="I55" i="18" s="1"/>
  <c r="H56" i="18"/>
  <c r="I56" i="18" s="1"/>
  <c r="H57" i="18"/>
  <c r="I57" i="18" s="1"/>
  <c r="H58" i="18"/>
  <c r="I58" i="18" s="1"/>
  <c r="H59" i="18"/>
  <c r="I59" i="18" s="1"/>
  <c r="H60" i="18"/>
  <c r="I60" i="18" s="1"/>
  <c r="H61" i="18"/>
  <c r="I61" i="18" s="1"/>
  <c r="H62" i="18"/>
  <c r="I62" i="18" s="1"/>
  <c r="H64" i="18"/>
  <c r="I64" i="18" s="1"/>
  <c r="H65" i="18"/>
  <c r="I65" i="18" s="1"/>
  <c r="H66" i="18"/>
  <c r="I66" i="18" s="1"/>
  <c r="H67" i="18"/>
  <c r="I67" i="18" s="1"/>
  <c r="H68" i="18"/>
  <c r="I68" i="18" s="1"/>
  <c r="H69" i="18"/>
  <c r="I69" i="18" s="1"/>
  <c r="H70" i="18"/>
  <c r="I70" i="18" s="1"/>
  <c r="H72" i="18"/>
  <c r="I72" i="18" s="1"/>
  <c r="H73" i="18"/>
  <c r="I73" i="18" s="1"/>
  <c r="H74" i="18"/>
  <c r="I74" i="18" s="1"/>
  <c r="H75" i="18"/>
  <c r="I75" i="18" s="1"/>
  <c r="H76" i="18"/>
  <c r="I76" i="18" s="1"/>
  <c r="H77" i="18"/>
  <c r="I77" i="18" s="1"/>
  <c r="H78" i="18"/>
  <c r="I78" i="18" s="1"/>
  <c r="H80" i="18"/>
  <c r="I80" i="18" s="1"/>
  <c r="H81" i="18"/>
  <c r="I81" i="18" s="1"/>
  <c r="H82" i="18"/>
  <c r="I82" i="18" s="1"/>
  <c r="H84" i="18"/>
  <c r="I84" i="18" s="1"/>
  <c r="H85" i="18"/>
  <c r="I85" i="18" s="1"/>
  <c r="H86" i="18"/>
  <c r="I86" i="18" s="1"/>
  <c r="H88" i="18"/>
  <c r="I88" i="18" s="1"/>
  <c r="H89" i="18"/>
  <c r="I89" i="18" s="1"/>
  <c r="H91" i="18"/>
  <c r="I91" i="18" s="1"/>
  <c r="H92" i="18"/>
  <c r="I92" i="18" s="1"/>
  <c r="H93" i="18"/>
  <c r="I93" i="18" s="1"/>
  <c r="H95" i="18"/>
  <c r="I95" i="18" s="1"/>
  <c r="H96" i="18"/>
  <c r="I96" i="18" s="1"/>
  <c r="H97" i="18"/>
  <c r="I97" i="18" s="1"/>
  <c r="H99" i="18"/>
  <c r="I99" i="18" s="1"/>
  <c r="H100" i="18"/>
  <c r="I100" i="18" s="1"/>
  <c r="H101" i="18"/>
  <c r="I101" i="18" s="1"/>
  <c r="H102" i="18"/>
  <c r="I102" i="18" s="1"/>
  <c r="H103" i="18"/>
  <c r="I103" i="18" s="1"/>
  <c r="H104" i="18"/>
  <c r="I104" i="18" s="1"/>
  <c r="H105" i="18"/>
  <c r="I105" i="18" s="1"/>
  <c r="H107" i="18"/>
  <c r="I107" i="18" s="1"/>
  <c r="H108" i="18"/>
  <c r="I108" i="18" s="1"/>
  <c r="H109" i="18"/>
  <c r="I109" i="18" s="1"/>
  <c r="H110" i="18"/>
  <c r="I110" i="18" s="1"/>
  <c r="H111" i="18"/>
  <c r="I111" i="18" s="1"/>
  <c r="H112" i="18"/>
  <c r="I112" i="18" s="1"/>
  <c r="H113" i="18"/>
  <c r="I113" i="18" s="1"/>
  <c r="H115" i="18"/>
  <c r="I115" i="18" s="1"/>
  <c r="H116" i="18"/>
  <c r="I116" i="18" s="1"/>
  <c r="H117" i="18"/>
  <c r="I117" i="18" s="1"/>
  <c r="H119" i="18"/>
  <c r="I119" i="18" s="1"/>
  <c r="H120" i="18"/>
  <c r="I120" i="18" s="1"/>
  <c r="H12" i="18"/>
  <c r="I12" i="18" s="1"/>
  <c r="H11" i="18"/>
  <c r="I11" i="18" s="1"/>
  <c r="H9" i="18"/>
  <c r="I9" i="18" s="1"/>
  <c r="H8" i="18"/>
  <c r="I8" i="18" s="1"/>
  <c r="H7" i="18"/>
  <c r="I7" i="18" s="1"/>
  <c r="H6" i="18"/>
  <c r="I6" i="18" s="1"/>
  <c r="H7" i="13"/>
  <c r="I7" i="13" s="1"/>
  <c r="H17" i="13"/>
  <c r="I17" i="13" s="1"/>
  <c r="H18" i="13"/>
  <c r="I18" i="13" s="1"/>
  <c r="H6" i="13"/>
  <c r="I6" i="13" s="1"/>
  <c r="H44" i="17"/>
  <c r="I44" i="17" s="1"/>
  <c r="H43" i="17"/>
  <c r="H42" i="17"/>
  <c r="I42" i="17" s="1"/>
  <c r="H41" i="17"/>
  <c r="H40" i="17"/>
  <c r="I40" i="17" s="1"/>
  <c r="H39" i="17"/>
  <c r="H38" i="17"/>
  <c r="I38" i="17" s="1"/>
  <c r="H37" i="17"/>
  <c r="I37" i="17" s="1"/>
  <c r="H36" i="17"/>
  <c r="I36" i="17" s="1"/>
  <c r="H34" i="17"/>
  <c r="H33" i="17"/>
  <c r="I33" i="17" s="1"/>
  <c r="H32" i="17"/>
  <c r="H31" i="17"/>
  <c r="I31" i="17" s="1"/>
  <c r="H30" i="17"/>
  <c r="I30" i="17" s="1"/>
  <c r="H29" i="17"/>
  <c r="I29" i="17" s="1"/>
  <c r="H28" i="17"/>
  <c r="I28" i="17" s="1"/>
  <c r="H27" i="17"/>
  <c r="I27" i="17" s="1"/>
  <c r="H26" i="17"/>
  <c r="H24" i="17"/>
  <c r="I24" i="17" s="1"/>
  <c r="H23" i="17"/>
  <c r="I23" i="17" s="1"/>
  <c r="H22" i="17"/>
  <c r="I22" i="17" s="1"/>
  <c r="H21" i="17"/>
  <c r="H20" i="17"/>
  <c r="I20" i="17" s="1"/>
  <c r="H19" i="17"/>
  <c r="I19" i="17" s="1"/>
  <c r="H18" i="17"/>
  <c r="I18" i="17" s="1"/>
  <c r="H17" i="17"/>
  <c r="I17" i="17" s="1"/>
  <c r="H16" i="17"/>
  <c r="I16" i="17" s="1"/>
  <c r="H7" i="17"/>
  <c r="I7" i="17" s="1"/>
  <c r="H8" i="17"/>
  <c r="I8" i="17" s="1"/>
  <c r="H9" i="17"/>
  <c r="I9" i="17" s="1"/>
  <c r="H10" i="17"/>
  <c r="H11" i="17"/>
  <c r="I11" i="17" s="1"/>
  <c r="H12" i="17"/>
  <c r="H13" i="17"/>
  <c r="I13" i="17" s="1"/>
  <c r="H14" i="17"/>
  <c r="I14" i="17" s="1"/>
  <c r="H6" i="17"/>
  <c r="H165" i="2"/>
  <c r="I165" i="2" s="1"/>
  <c r="H164" i="2"/>
  <c r="I164" i="2" s="1"/>
  <c r="H163" i="2"/>
  <c r="H162" i="2"/>
  <c r="H161" i="2"/>
  <c r="I161" i="2" s="1"/>
  <c r="H159" i="2"/>
  <c r="I159" i="2" s="1"/>
  <c r="H158" i="2"/>
  <c r="I158" i="2" s="1"/>
  <c r="H157" i="2"/>
  <c r="H156" i="2"/>
  <c r="I156" i="2" s="1"/>
  <c r="H155" i="2"/>
  <c r="I155" i="2" s="1"/>
  <c r="H154" i="2"/>
  <c r="I154" i="2" s="1"/>
  <c r="H153" i="2"/>
  <c r="H152" i="2"/>
  <c r="I152" i="2" s="1"/>
  <c r="H151" i="2"/>
  <c r="I151" i="2" s="1"/>
  <c r="H149" i="2"/>
  <c r="I149" i="2" s="1"/>
  <c r="H148" i="2"/>
  <c r="H147" i="2"/>
  <c r="I147" i="2" s="1"/>
  <c r="H146" i="2"/>
  <c r="I146" i="2" s="1"/>
  <c r="H145" i="2"/>
  <c r="I145" i="2" s="1"/>
  <c r="H144" i="2"/>
  <c r="H143" i="2"/>
  <c r="I143" i="2" s="1"/>
  <c r="H142" i="2"/>
  <c r="I142" i="2" s="1"/>
  <c r="H141" i="2"/>
  <c r="I141" i="2" s="1"/>
  <c r="H140" i="2"/>
  <c r="H139" i="2"/>
  <c r="I139" i="2" s="1"/>
  <c r="H138" i="2"/>
  <c r="I138" i="2" s="1"/>
  <c r="H137" i="2"/>
  <c r="I137" i="2" s="1"/>
  <c r="H136" i="2"/>
  <c r="H135" i="2"/>
  <c r="I135" i="2" s="1"/>
  <c r="H134" i="2"/>
  <c r="I134" i="2" s="1"/>
  <c r="H133" i="2"/>
  <c r="I133" i="2" s="1"/>
  <c r="H132" i="2"/>
  <c r="H131" i="2"/>
  <c r="I131" i="2" s="1"/>
  <c r="H130" i="2"/>
  <c r="I130" i="2" s="1"/>
  <c r="H129" i="2"/>
  <c r="I129" i="2" s="1"/>
  <c r="H128" i="2"/>
  <c r="H127" i="2"/>
  <c r="I127" i="2" s="1"/>
  <c r="H126" i="2"/>
  <c r="I126" i="2" s="1"/>
  <c r="H125" i="2"/>
  <c r="I125" i="2" s="1"/>
  <c r="H124" i="2"/>
  <c r="H123" i="2"/>
  <c r="I123" i="2" s="1"/>
  <c r="H122" i="2"/>
  <c r="I122" i="2" s="1"/>
  <c r="H121" i="2"/>
  <c r="I121" i="2" s="1"/>
  <c r="H120" i="2"/>
  <c r="H119" i="2"/>
  <c r="I119" i="2" s="1"/>
  <c r="H118" i="2"/>
  <c r="I118" i="2" s="1"/>
  <c r="H117" i="2"/>
  <c r="I117" i="2" s="1"/>
  <c r="H116" i="2"/>
  <c r="H115" i="2"/>
  <c r="I115" i="2" s="1"/>
  <c r="H114" i="2"/>
  <c r="I114" i="2" s="1"/>
  <c r="H76" i="2"/>
  <c r="I76" i="2" s="1"/>
  <c r="H75" i="2"/>
  <c r="I75" i="2" s="1"/>
  <c r="H74" i="2"/>
  <c r="H73" i="2"/>
  <c r="I73" i="2" s="1"/>
  <c r="H72" i="2"/>
  <c r="I72" i="2" s="1"/>
  <c r="H71" i="2"/>
  <c r="I71" i="2" s="1"/>
  <c r="H70" i="2"/>
  <c r="H69" i="2"/>
  <c r="I69" i="2" s="1"/>
  <c r="H68" i="2"/>
  <c r="I68" i="2" s="1"/>
  <c r="H56" i="2"/>
  <c r="H55" i="2"/>
  <c r="H54" i="2"/>
  <c r="I54" i="2" s="1"/>
  <c r="H53" i="2"/>
  <c r="I53" i="2" s="1"/>
  <c r="H52" i="2"/>
  <c r="H51" i="2"/>
  <c r="H49" i="2"/>
  <c r="I49" i="2" s="1"/>
  <c r="H48" i="2"/>
  <c r="I48" i="2" s="1"/>
  <c r="H47" i="2"/>
  <c r="H45" i="2"/>
  <c r="H44" i="2"/>
  <c r="I44" i="2" s="1"/>
  <c r="H43" i="2"/>
  <c r="I43" i="2" s="1"/>
  <c r="H42" i="2"/>
  <c r="H40" i="2"/>
  <c r="H39" i="2"/>
  <c r="I39" i="2" s="1"/>
  <c r="H38" i="2"/>
  <c r="I38" i="2" s="1"/>
  <c r="H37" i="2"/>
  <c r="H35" i="2"/>
  <c r="H34" i="2"/>
  <c r="I34" i="2" s="1"/>
  <c r="H33" i="2"/>
  <c r="I33" i="2" s="1"/>
  <c r="H32" i="2"/>
  <c r="H31" i="2"/>
  <c r="H30" i="2"/>
  <c r="I30" i="2" s="1"/>
  <c r="H29" i="2"/>
  <c r="I29" i="2" s="1"/>
  <c r="H28" i="2"/>
  <c r="H27" i="2"/>
  <c r="H25" i="2"/>
  <c r="I25" i="2" s="1"/>
  <c r="H24" i="2"/>
  <c r="I24" i="2" s="1"/>
  <c r="H23" i="2"/>
  <c r="H21" i="2"/>
  <c r="H20" i="2"/>
  <c r="I20" i="2" s="1"/>
  <c r="H19" i="2"/>
  <c r="I19" i="2" s="1"/>
  <c r="H18" i="2"/>
  <c r="H17" i="2"/>
  <c r="H16" i="2"/>
  <c r="I16" i="2" s="1"/>
  <c r="H15" i="2"/>
  <c r="I15" i="2" s="1"/>
  <c r="H14" i="2"/>
  <c r="H13" i="2"/>
  <c r="C6" i="10" l="1"/>
  <c r="D6" i="10"/>
  <c r="H5" i="25"/>
  <c r="H28" i="10" s="1"/>
  <c r="I5" i="21"/>
  <c r="H20" i="10" s="1"/>
  <c r="I5" i="22"/>
  <c r="H22" i="10" s="1"/>
  <c r="H5" i="24"/>
  <c r="H26" i="10" s="1"/>
  <c r="I5" i="23"/>
  <c r="H24" i="10" s="1"/>
  <c r="I5" i="20"/>
  <c r="H18" i="10" s="1"/>
  <c r="I5" i="18"/>
  <c r="H8" i="13"/>
  <c r="I8" i="13" s="1"/>
  <c r="I6" i="17"/>
  <c r="I10" i="17"/>
  <c r="I12" i="17"/>
  <c r="I21" i="17"/>
  <c r="I26" i="17"/>
  <c r="I32" i="17"/>
  <c r="I34" i="17"/>
  <c r="I39" i="17"/>
  <c r="I41" i="17"/>
  <c r="I43" i="17"/>
  <c r="I163" i="2"/>
  <c r="I13" i="2"/>
  <c r="I17" i="2"/>
  <c r="I21" i="2"/>
  <c r="I27" i="2"/>
  <c r="I31" i="2"/>
  <c r="I35" i="2"/>
  <c r="I40" i="2"/>
  <c r="I45" i="2"/>
  <c r="I51" i="2"/>
  <c r="I55" i="2"/>
  <c r="I70" i="2"/>
  <c r="I74" i="2"/>
  <c r="I14" i="2"/>
  <c r="I18" i="2"/>
  <c r="I23" i="2"/>
  <c r="I28" i="2"/>
  <c r="I32" i="2"/>
  <c r="I37" i="2"/>
  <c r="I42" i="2"/>
  <c r="I47" i="2"/>
  <c r="I52" i="2"/>
  <c r="I56" i="2"/>
  <c r="I116" i="2"/>
  <c r="I120" i="2"/>
  <c r="I124" i="2"/>
  <c r="I128" i="2"/>
  <c r="I132" i="2"/>
  <c r="I136" i="2"/>
  <c r="I140" i="2"/>
  <c r="I144" i="2"/>
  <c r="I148" i="2"/>
  <c r="I153" i="2"/>
  <c r="I157" i="2"/>
  <c r="I162" i="2"/>
  <c r="H16" i="10" l="1"/>
  <c r="I5" i="17"/>
  <c r="H12" i="10" s="1"/>
  <c r="I5" i="13"/>
  <c r="H10" i="10" s="1"/>
  <c r="H7" i="2" l="1"/>
  <c r="H11" i="2"/>
  <c r="H9" i="2"/>
  <c r="H6" i="2"/>
  <c r="H10" i="2"/>
  <c r="H8" i="2"/>
  <c r="H108" i="2"/>
  <c r="H112" i="2"/>
  <c r="H109" i="2"/>
  <c r="H110" i="2"/>
  <c r="H111" i="2"/>
  <c r="H103" i="2"/>
  <c r="H166" i="2"/>
  <c r="H106" i="2"/>
  <c r="H107" i="2"/>
  <c r="H104" i="2"/>
  <c r="H105" i="2"/>
  <c r="H91" i="2"/>
  <c r="H95" i="2"/>
  <c r="H99" i="2"/>
  <c r="H94" i="2"/>
  <c r="H88" i="2"/>
  <c r="H92" i="2"/>
  <c r="H96" i="2"/>
  <c r="H100" i="2"/>
  <c r="H98" i="2"/>
  <c r="H89" i="2"/>
  <c r="H93" i="2"/>
  <c r="H97" i="2"/>
  <c r="H101" i="2"/>
  <c r="H90" i="2"/>
  <c r="H102" i="2"/>
  <c r="I100" i="2" l="1"/>
  <c r="I102" i="2"/>
  <c r="I97" i="2"/>
  <c r="I96" i="2"/>
  <c r="I95" i="2"/>
  <c r="I106" i="2"/>
  <c r="I111" i="2"/>
  <c r="I108" i="2"/>
  <c r="I9" i="2"/>
  <c r="I107" i="2"/>
  <c r="I112" i="2"/>
  <c r="I90" i="2"/>
  <c r="I93" i="2"/>
  <c r="I98" i="2"/>
  <c r="I92" i="2"/>
  <c r="I94" i="2"/>
  <c r="I91" i="2"/>
  <c r="I105" i="2"/>
  <c r="I110" i="2"/>
  <c r="I8" i="2"/>
  <c r="I11" i="2"/>
  <c r="I101" i="2"/>
  <c r="I99" i="2"/>
  <c r="I103" i="2"/>
  <c r="I89" i="2"/>
  <c r="I88" i="2"/>
  <c r="I104" i="2"/>
  <c r="I166" i="2"/>
  <c r="I109" i="2"/>
  <c r="I10" i="2"/>
  <c r="I7" i="2"/>
  <c r="I6" i="2"/>
  <c r="H61" i="2" l="1"/>
  <c r="I61" i="2" l="1"/>
  <c r="H86" i="2"/>
  <c r="H83" i="2"/>
  <c r="H66" i="2"/>
  <c r="H58" i="2"/>
  <c r="H82" i="2"/>
  <c r="H62" i="2"/>
  <c r="H78" i="2"/>
  <c r="H79" i="2"/>
  <c r="H65" i="2"/>
  <c r="H85" i="2"/>
  <c r="H81" i="2"/>
  <c r="H59" i="2"/>
  <c r="H63" i="2"/>
  <c r="H84" i="2"/>
  <c r="H80" i="2"/>
  <c r="H60" i="2"/>
  <c r="H64" i="2"/>
  <c r="H169" i="2"/>
  <c r="H168" i="2"/>
  <c r="I64" i="2" l="1"/>
  <c r="I81" i="2"/>
  <c r="I79" i="2"/>
  <c r="I83" i="2"/>
  <c r="I60" i="2"/>
  <c r="I85" i="2"/>
  <c r="I78" i="2"/>
  <c r="I66" i="2"/>
  <c r="I169" i="2"/>
  <c r="I80" i="2"/>
  <c r="I63" i="2"/>
  <c r="I82" i="2"/>
  <c r="I86" i="2"/>
  <c r="I168" i="2"/>
  <c r="I62" i="2"/>
  <c r="I84" i="2"/>
  <c r="I59" i="2"/>
  <c r="I65" i="2"/>
  <c r="I58" i="2"/>
  <c r="I5" i="2" l="1"/>
  <c r="B6" i="10" s="1"/>
  <c r="H14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Денис Воронков</author>
  </authors>
  <commentList>
    <comment ref="C140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<sst xmlns="http://schemas.openxmlformats.org/spreadsheetml/2006/main" count="3226" uniqueCount="1794">
  <si>
    <t>15х15</t>
  </si>
  <si>
    <t>25х25</t>
  </si>
  <si>
    <t xml:space="preserve">2.  Трубы полипропиленовые                         </t>
  </si>
  <si>
    <t xml:space="preserve">3.  Фитинги полипропиленовые                     </t>
  </si>
  <si>
    <t xml:space="preserve">1.  Трубы PERT                                              </t>
  </si>
  <si>
    <t>330х110х60</t>
  </si>
  <si>
    <t>400х110х60</t>
  </si>
  <si>
    <t>500х110х60</t>
  </si>
  <si>
    <t>600х110х60</t>
  </si>
  <si>
    <t>101065020K</t>
  </si>
  <si>
    <t>101066025K</t>
  </si>
  <si>
    <t>101067032K</t>
  </si>
  <si>
    <t>101068040K</t>
  </si>
  <si>
    <t>101069050K</t>
  </si>
  <si>
    <t>101070063K</t>
  </si>
  <si>
    <t>101121020R</t>
  </si>
  <si>
    <t>101122025R</t>
  </si>
  <si>
    <t>101123032R</t>
  </si>
  <si>
    <t>101124040K</t>
  </si>
  <si>
    <t>101125050R</t>
  </si>
  <si>
    <t>101126063K</t>
  </si>
  <si>
    <t>101127075K</t>
  </si>
  <si>
    <t>101128090K</t>
  </si>
  <si>
    <t>101129110K</t>
  </si>
  <si>
    <t>101103020R</t>
  </si>
  <si>
    <t>101104025R</t>
  </si>
  <si>
    <t>101105032R</t>
  </si>
  <si>
    <t>101106040K</t>
  </si>
  <si>
    <t>101107050R</t>
  </si>
  <si>
    <t>101108063K</t>
  </si>
  <si>
    <t>101109075K</t>
  </si>
  <si>
    <t>101110090K</t>
  </si>
  <si>
    <t>101111110K</t>
  </si>
  <si>
    <t>101077016K</t>
  </si>
  <si>
    <t>101078020K</t>
  </si>
  <si>
    <t>101079025K</t>
  </si>
  <si>
    <t>101080032K</t>
  </si>
  <si>
    <t>101081040K</t>
  </si>
  <si>
    <t>101082050K</t>
  </si>
  <si>
    <t>101083063T</t>
  </si>
  <si>
    <t>101084075K</t>
  </si>
  <si>
    <t>101085110K</t>
  </si>
  <si>
    <t>101130220R</t>
  </si>
  <si>
    <t>101131320R</t>
  </si>
  <si>
    <t>101132325R</t>
  </si>
  <si>
    <t>101133420K</t>
  </si>
  <si>
    <t>101134425K</t>
  </si>
  <si>
    <t>101135432K</t>
  </si>
  <si>
    <t>101136520K</t>
  </si>
  <si>
    <t>101137525K</t>
  </si>
  <si>
    <t>101138532K</t>
  </si>
  <si>
    <t>101139540K</t>
  </si>
  <si>
    <t>101140620K</t>
  </si>
  <si>
    <t>101141625K</t>
  </si>
  <si>
    <t>101142632K</t>
  </si>
  <si>
    <t>101143640K</t>
  </si>
  <si>
    <t>101144650K</t>
  </si>
  <si>
    <t>101145750T</t>
  </si>
  <si>
    <t>101146763T</t>
  </si>
  <si>
    <t>101147940T</t>
  </si>
  <si>
    <t>101148950T</t>
  </si>
  <si>
    <t>101149963T</t>
  </si>
  <si>
    <t>101150975T</t>
  </si>
  <si>
    <t>101151150T</t>
  </si>
  <si>
    <t>101152163T</t>
  </si>
  <si>
    <t>101153175T</t>
  </si>
  <si>
    <t>101154190T</t>
  </si>
  <si>
    <t>101094110K</t>
  </si>
  <si>
    <t>101095020K</t>
  </si>
  <si>
    <t>101096025K</t>
  </si>
  <si>
    <t>101206020K</t>
  </si>
  <si>
    <t>101207025K</t>
  </si>
  <si>
    <t>101086020K</t>
  </si>
  <si>
    <t>101087025K</t>
  </si>
  <si>
    <t>101088032K</t>
  </si>
  <si>
    <t>101089040K</t>
  </si>
  <si>
    <t>101200040T</t>
  </si>
  <si>
    <t>101201050T</t>
  </si>
  <si>
    <t>101202063T</t>
  </si>
  <si>
    <t>101203075T</t>
  </si>
  <si>
    <t>101204090T</t>
  </si>
  <si>
    <t>101205110T</t>
  </si>
  <si>
    <t>101059040T</t>
  </si>
  <si>
    <t>101060050T</t>
  </si>
  <si>
    <t>101061063T</t>
  </si>
  <si>
    <t>101062075T</t>
  </si>
  <si>
    <t>101063090T</t>
  </si>
  <si>
    <t>101064110T</t>
  </si>
  <si>
    <t>101112020R</t>
  </si>
  <si>
    <t>101113025R</t>
  </si>
  <si>
    <t>101114032R</t>
  </si>
  <si>
    <t>101115040K</t>
  </si>
  <si>
    <t>101116050K</t>
  </si>
  <si>
    <t>101117063K</t>
  </si>
  <si>
    <t>101118075T</t>
  </si>
  <si>
    <t>101119090T</t>
  </si>
  <si>
    <t>101120110T</t>
  </si>
  <si>
    <t>101191020R</t>
  </si>
  <si>
    <t>101192025R</t>
  </si>
  <si>
    <t>101193032R</t>
  </si>
  <si>
    <t>101194040K</t>
  </si>
  <si>
    <t>101195050K</t>
  </si>
  <si>
    <t>101196063K</t>
  </si>
  <si>
    <t>101197075K</t>
  </si>
  <si>
    <t>101198090K</t>
  </si>
  <si>
    <t>101199110T</t>
  </si>
  <si>
    <t>101071075T</t>
  </si>
  <si>
    <t>101072090T</t>
  </si>
  <si>
    <t>101073110T</t>
  </si>
  <si>
    <t>101155225R</t>
  </si>
  <si>
    <t>101156320R</t>
  </si>
  <si>
    <t>101157325R</t>
  </si>
  <si>
    <t>101158420K</t>
  </si>
  <si>
    <t>101159425K</t>
  </si>
  <si>
    <t>101160432K</t>
  </si>
  <si>
    <t>101161520K</t>
  </si>
  <si>
    <t>101162525K</t>
  </si>
  <si>
    <t>101163532K</t>
  </si>
  <si>
    <t>101164540K</t>
  </si>
  <si>
    <t>101165620K</t>
  </si>
  <si>
    <t>101166625K</t>
  </si>
  <si>
    <t>101167632K</t>
  </si>
  <si>
    <t>101168640K</t>
  </si>
  <si>
    <t>101169650K</t>
  </si>
  <si>
    <t>101170720T</t>
  </si>
  <si>
    <t>101171725T</t>
  </si>
  <si>
    <t>101172732T</t>
  </si>
  <si>
    <t>101173740T</t>
  </si>
  <si>
    <t>101174750T</t>
  </si>
  <si>
    <t>101175763T</t>
  </si>
  <si>
    <t>101176920T</t>
  </si>
  <si>
    <t>101177925T</t>
  </si>
  <si>
    <t>101178932T</t>
  </si>
  <si>
    <t>101179940T</t>
  </si>
  <si>
    <t>101180950T</t>
  </si>
  <si>
    <t>101181963T</t>
  </si>
  <si>
    <t>101182975T</t>
  </si>
  <si>
    <t>101183120T</t>
  </si>
  <si>
    <t>101184125T</t>
  </si>
  <si>
    <t>101185132T</t>
  </si>
  <si>
    <t>101186140T</t>
  </si>
  <si>
    <t>101187150T</t>
  </si>
  <si>
    <t>101188163T</t>
  </si>
  <si>
    <t>101189175T</t>
  </si>
  <si>
    <t>101190190T</t>
  </si>
  <si>
    <t>101074020K</t>
  </si>
  <si>
    <t>101075025K</t>
  </si>
  <si>
    <t>101076032K</t>
  </si>
  <si>
    <t>101335020T</t>
  </si>
  <si>
    <t>101336025T</t>
  </si>
  <si>
    <t>101097032K</t>
  </si>
  <si>
    <t>101098220K</t>
  </si>
  <si>
    <t>101099320K</t>
  </si>
  <si>
    <t>101100325K</t>
  </si>
  <si>
    <t>101101420K</t>
  </si>
  <si>
    <t>101102425K</t>
  </si>
  <si>
    <t>101090050T</t>
  </si>
  <si>
    <t>101091063T</t>
  </si>
  <si>
    <t>101092075T</t>
  </si>
  <si>
    <t>101093090T</t>
  </si>
  <si>
    <t>101001020K</t>
  </si>
  <si>
    <t>Труба ППР  белый  (PN 10) 20 Jakko</t>
  </si>
  <si>
    <t>101002025K</t>
  </si>
  <si>
    <t>Труба ППР  белый  (PN 10) 25 Jakko</t>
  </si>
  <si>
    <t>101003032K</t>
  </si>
  <si>
    <t>Труба ППР  белый  (PN 10) 32 Jakko</t>
  </si>
  <si>
    <t>101004040K</t>
  </si>
  <si>
    <t>Труба ППР  белый  (PN 10) 40 Jakko</t>
  </si>
  <si>
    <t>101005050K</t>
  </si>
  <si>
    <t>Труба ППР  белый  (PN 10) 50 Jakko</t>
  </si>
  <si>
    <t>101006063K</t>
  </si>
  <si>
    <t>Труба ППР  белый  (PN 10) 63 Jakko</t>
  </si>
  <si>
    <t>101007075K</t>
  </si>
  <si>
    <t>Труба ППР  белый  (PN 10) 75 Jakko</t>
  </si>
  <si>
    <t>101008090K</t>
  </si>
  <si>
    <t>Труба ППР  белый  (PN 10) 90 Jakko</t>
  </si>
  <si>
    <t>101009110K</t>
  </si>
  <si>
    <t>Труба ППР  белый  (PN 10) 110 Jakko</t>
  </si>
  <si>
    <t>101019020R</t>
  </si>
  <si>
    <t>Труба ППР  белый  (PN 20) 20 Jakko</t>
  </si>
  <si>
    <t>101020025R</t>
  </si>
  <si>
    <t>Труба ППР  белый  (PN 20) 25 Jakko</t>
  </si>
  <si>
    <t>101021032R</t>
  </si>
  <si>
    <t>Труба ППР  белый  (PN 20) 32 Jakko</t>
  </si>
  <si>
    <t>101022040R</t>
  </si>
  <si>
    <t>Труба ППР  белый  (PN 20) 40 Jakko</t>
  </si>
  <si>
    <t>101023050R</t>
  </si>
  <si>
    <t>Труба ППР  белый  (PN 20) 50 Jakko</t>
  </si>
  <si>
    <t>101024063R</t>
  </si>
  <si>
    <t>Труба ППР  белый  (PN 20) 63 Jakko</t>
  </si>
  <si>
    <t>101025075K</t>
  </si>
  <si>
    <t>Труба ППР  белый  (PN 20) 75 Jakko</t>
  </si>
  <si>
    <t>101026090K</t>
  </si>
  <si>
    <t>Труба ППР  белый  (PN 20) 90 Jakko</t>
  </si>
  <si>
    <t>101027110K</t>
  </si>
  <si>
    <t>Труба ППР  белый  (PN 20) 110 Jakko</t>
  </si>
  <si>
    <t>101033020R</t>
  </si>
  <si>
    <t>Труба ППР стекловолокном  белый  (PN 20) 20 Jakko</t>
  </si>
  <si>
    <t>101034025R</t>
  </si>
  <si>
    <t>Труба ППР стекловолокном  белый  (PN 20) 25 Jakko</t>
  </si>
  <si>
    <t>101035032R</t>
  </si>
  <si>
    <t>Труба ППР стекловолокном  белый  (PN 20) 32 Jakko</t>
  </si>
  <si>
    <t>101036040R</t>
  </si>
  <si>
    <t>Труба ППР стекловолокном  белый  (PN 20) 40 Jakko</t>
  </si>
  <si>
    <t>101037050R</t>
  </si>
  <si>
    <t>Труба ППР стекловолокном  белый  (PN 20) 50 Jakko</t>
  </si>
  <si>
    <t>101038063R</t>
  </si>
  <si>
    <t>Труба ППР стекловолокном  белый  (PN 20) 63 Jakko</t>
  </si>
  <si>
    <t>101039075K</t>
  </si>
  <si>
    <t>Труба ППР стекловолокном  белый  (PN 20) 75 Jakko</t>
  </si>
  <si>
    <t>101040090K</t>
  </si>
  <si>
    <t>Труба ППР стекловолокном  белый  (PN 20) 90 Jakko</t>
  </si>
  <si>
    <t>101041110K</t>
  </si>
  <si>
    <t>Труба ППР стекловолокном  белый  (PN 20) 110 Jakko</t>
  </si>
  <si>
    <t>101042020R</t>
  </si>
  <si>
    <t>Труба ППР стекловолокном  белый  (PN 25) 20 Jakko</t>
  </si>
  <si>
    <t>101043025R</t>
  </si>
  <si>
    <t>Труба ППР стекловолокном  белый  (PN 25) 25 Jakko</t>
  </si>
  <si>
    <t>101044032R</t>
  </si>
  <si>
    <t>Труба ППР стекловолокном  белый  (PN 25) 32 Jakko</t>
  </si>
  <si>
    <t>101045040R</t>
  </si>
  <si>
    <t>Труба ППР стекловолокном  белый  (PN 25) 40 Jakko</t>
  </si>
  <si>
    <t>101046050R</t>
  </si>
  <si>
    <t>Труба ППР стекловолокном  белый  (PN 25) 50 Jakko</t>
  </si>
  <si>
    <t>101047063R</t>
  </si>
  <si>
    <t>Труба ППР стекловолокном  белый  (PN 25) 63 Jakko</t>
  </si>
  <si>
    <t>101048075K</t>
  </si>
  <si>
    <t>Труба ППР стекловолокном  белый  (PN 25) 75 Jakko</t>
  </si>
  <si>
    <t>101049090K</t>
  </si>
  <si>
    <t>Труба ППР стекловолокном  белый  (PN 25) 90 Jakko</t>
  </si>
  <si>
    <t>101050110K</t>
  </si>
  <si>
    <t>Труба ППР стекловолокном  белый  (PN 25) 110 Jakko</t>
  </si>
  <si>
    <t>Втулка под фланец ППР  белый 40 Jakko</t>
  </si>
  <si>
    <t>Втулка под фланец ППР  белый 50 Jakko</t>
  </si>
  <si>
    <t>Втулка под фланец ППР  белый 63 Jakko</t>
  </si>
  <si>
    <t>Втулка под фланец ППР  белый 75 Jakko</t>
  </si>
  <si>
    <t>Втулка под фланец ППР  белый 90 Jakko</t>
  </si>
  <si>
    <t>Втулка под фланец ППР  белый 110 Jakko</t>
  </si>
  <si>
    <t>Заглушка ППР  белый 20 Jakko</t>
  </si>
  <si>
    <t>Заглушка ППР  белый 25 Jakko</t>
  </si>
  <si>
    <t>Заглушка ППР  белый 32 Jakko</t>
  </si>
  <si>
    <t>Заглушка ППР  белый 40 Jakko</t>
  </si>
  <si>
    <t>Заглушка ППР  белый 50 Jakko</t>
  </si>
  <si>
    <t>Заглушка ППР  белый 63 Jakko</t>
  </si>
  <si>
    <t>Заглушка ППР  белый 75 Jakko</t>
  </si>
  <si>
    <t>Заглушка ППР  белый 90 Jakko</t>
  </si>
  <si>
    <t>Заглушка ППР  белый 110 Jakko</t>
  </si>
  <si>
    <t>Заглушка с рез. ППР  белый 20 Jakko</t>
  </si>
  <si>
    <t>Заглушка с рез. ППР  белый 25 Jakko</t>
  </si>
  <si>
    <t>Заглушка с рез. ППР  белый 32 Jakko</t>
  </si>
  <si>
    <t>Клипсы ППР  белый 16 Jakko</t>
  </si>
  <si>
    <t>Клипсы ППР  белый 20 Jakko</t>
  </si>
  <si>
    <t>Клипсы ППР  белый 25 Jakko</t>
  </si>
  <si>
    <t>Клипсы ППР  белый 32 Jakko</t>
  </si>
  <si>
    <t>Клипсы ППР  белый 40 Jakko</t>
  </si>
  <si>
    <t>Клипсы ППР  белый 50 Jakko</t>
  </si>
  <si>
    <t>Клипсы ППР  белый 63 Jakko</t>
  </si>
  <si>
    <t>Клипсы ППР  белый 75 Jakko</t>
  </si>
  <si>
    <t>Клипсы ППР  белый 110 Jakko</t>
  </si>
  <si>
    <t>Компенсатор ППР  белый 20 Jakko</t>
  </si>
  <si>
    <t>Компенсатор ППР  белый 25 Jakko</t>
  </si>
  <si>
    <t>Компенсатор ППР  белый 32 Jakko</t>
  </si>
  <si>
    <t>Компенсатор ППР  белый 40 Jakko</t>
  </si>
  <si>
    <t>Крестовина ППР  белый 20 Jakko</t>
  </si>
  <si>
    <t>Крестовина ППР  белый 25 Jakko</t>
  </si>
  <si>
    <t>Крестовина ППР  белый 32 Jakko</t>
  </si>
  <si>
    <t>Крестовина ППР  белый 40 Jakko</t>
  </si>
  <si>
    <t>Мост короткий с муфтами ППР  белый 20 Jakko</t>
  </si>
  <si>
    <t>Мост короткий с муфтами ППР  белый 25 Jakko</t>
  </si>
  <si>
    <t>Мост короткий с муфтами ППР  белый 32 Jakko</t>
  </si>
  <si>
    <t>Муфта переходник ППР  белый 25-20 Jakko</t>
  </si>
  <si>
    <t>Муфта переходник ППР  белый 32-20 Jakko</t>
  </si>
  <si>
    <t>Муфта переходник ППР  белый 32-25 Jakko</t>
  </si>
  <si>
    <t>Муфта переходник ППР  белый 40-20 Jakko</t>
  </si>
  <si>
    <t>Муфта переходник ППР  белый 40-25 Jakko</t>
  </si>
  <si>
    <t>Муфта переходник ППР  белый 40-32 Jakko</t>
  </si>
  <si>
    <t>Муфта ППР  белый 20 Jakko</t>
  </si>
  <si>
    <t>Муфта ППР  белый 25 Jakko</t>
  </si>
  <si>
    <t>Муфта ППР  белый 32 Jakko</t>
  </si>
  <si>
    <t>Муфта ППР  белый 40 Jakko</t>
  </si>
  <si>
    <t>Муфта ППР  белый 50 Jakko</t>
  </si>
  <si>
    <t>Муфта ППР  белый 63 Jakko</t>
  </si>
  <si>
    <t>Муфта ППР  белый 75 Jakko</t>
  </si>
  <si>
    <t>Муфта ППР  белый 90 Jakko</t>
  </si>
  <si>
    <t>Муфта ППР  белый 110 Jakko</t>
  </si>
  <si>
    <t>Отвод ППР 45°  белый 20 Jakko</t>
  </si>
  <si>
    <t>Отвод ППР 45°  белый 25 Jakko</t>
  </si>
  <si>
    <t>Отвод ППР 45°  белый 32 Jakko</t>
  </si>
  <si>
    <t>Отвод ППР 45°  белый 40 Jakko</t>
  </si>
  <si>
    <t>Отвод ППР 45°  белый 50 Jakko</t>
  </si>
  <si>
    <t>Отвод ППР 45°  белый 63 Jakko</t>
  </si>
  <si>
    <t>Отвод ППР 45°  белый 75 Jakko</t>
  </si>
  <si>
    <t>Отвод ППР 45°  белый 90 Jakko</t>
  </si>
  <si>
    <t>Отвод ППР 45°  белый 110 Jakko</t>
  </si>
  <si>
    <t>Отвод ППР 90°  белый 20 Jakko</t>
  </si>
  <si>
    <t>Отвод ППР 90°  белый 25 Jakko</t>
  </si>
  <si>
    <t>Отвод ППР 90°  белый 32 Jakko</t>
  </si>
  <si>
    <t>Отвод ППР 90°  белый 40 Jakko</t>
  </si>
  <si>
    <t>Отвод ППР 90°  белый 50 Jakko</t>
  </si>
  <si>
    <t>Отвод ППР 90°  белый 63 Jakko</t>
  </si>
  <si>
    <t>Отвод ППР 90°  белый 75 Jakko</t>
  </si>
  <si>
    <t>Отвод ППР 90°  белый 90 Jakko</t>
  </si>
  <si>
    <t>Отвод ППР 90°  белый 110 Jakko</t>
  </si>
  <si>
    <t>Переходник ППР  белый 25-20 Jakko</t>
  </si>
  <si>
    <t>Переходник ППР  белый 32-20 Jakko</t>
  </si>
  <si>
    <t>Переходник ППР  белый 32-25 Jakko</t>
  </si>
  <si>
    <t>Переходник ППР  белый 40-20 Jakko</t>
  </si>
  <si>
    <t>Переходник ППР  белый 40-25 Jakko</t>
  </si>
  <si>
    <t>Переходник ППР  белый 40-32 Jakko</t>
  </si>
  <si>
    <t>Переходник ППР  белый 50-20 Jakko</t>
  </si>
  <si>
    <t>Переходник ППР  белый 50-25 Jakko</t>
  </si>
  <si>
    <t>Переходник ППР  белый 50-32 Jakko</t>
  </si>
  <si>
    <t>Переходник ППР  белый 50-40 Jakko</t>
  </si>
  <si>
    <t>Переходник ППР  белый 63-20 Jakko</t>
  </si>
  <si>
    <t>Переходник ППР  белый 63-25 Jakko</t>
  </si>
  <si>
    <t>Переходник ППР  белый 63-32 Jakko</t>
  </si>
  <si>
    <t>Переходник ППР  белый 63-40 Jakko</t>
  </si>
  <si>
    <t>Переходник ППР  белый 63-50 Jakko</t>
  </si>
  <si>
    <t>Переходник ППР  белый 75-50 Jakko</t>
  </si>
  <si>
    <t>Переходник ППР  белый 75-63 Jakko</t>
  </si>
  <si>
    <t>Переходник ППР  белый 90-40 Jakko</t>
  </si>
  <si>
    <t>Переходник ППР  белый 90-50 Jakko</t>
  </si>
  <si>
    <t>Переходник ППР  белый 90-63 Jakko</t>
  </si>
  <si>
    <t>Переходник ППР  белый 90-75 Jakko</t>
  </si>
  <si>
    <t>Переходник ППР  белый 110-50 Jakko</t>
  </si>
  <si>
    <t>Переходник ППР  белый 110-63 Jakko</t>
  </si>
  <si>
    <t>Переходник ППР  белый 110-75 Jakko</t>
  </si>
  <si>
    <t>Переходник ППР  белый 110-90 Jakko</t>
  </si>
  <si>
    <t>Тройник переходник ППР  белый 25-20-25 Jakko</t>
  </si>
  <si>
    <t>Тройник переходник ППР  белый 32-20-32 Jakko</t>
  </si>
  <si>
    <t>Тройник переходник ППР  белый 32-25-32 Jakko</t>
  </si>
  <si>
    <t>Тройник переходник ППР  белый 40-20-40 Jakko</t>
  </si>
  <si>
    <t>Тройник переходник ППР  белый 40-25-40 Jakko</t>
  </si>
  <si>
    <t>Тройник переходник ППР  белый 40-32-40 Jakko</t>
  </si>
  <si>
    <t>Тройник переходник ППР  белый 50-20-50 Jakko</t>
  </si>
  <si>
    <t>Тройник переходник ППР  белый 50-25-50 Jakko</t>
  </si>
  <si>
    <t>Тройник переходник ППР  белый 50-32-50 Jakko</t>
  </si>
  <si>
    <t>Тройник переходник ППР  белый 50-40-50 Jakko</t>
  </si>
  <si>
    <t>Тройник переходник ППР  белый 63-20-63 Jakko</t>
  </si>
  <si>
    <t>Тройник переходник ППР  белый 63-25-63 Jakko</t>
  </si>
  <si>
    <t>Тройник переходник ППР  белый 63-32-63 Jakko</t>
  </si>
  <si>
    <t>Тройник переходник ППР  белый 63-40-63 Jakko</t>
  </si>
  <si>
    <t>Тройник переходник ППР  белый 63-50-63 Jakko</t>
  </si>
  <si>
    <t>Тройник переходник ППР  белый 75-20-75 Jakko</t>
  </si>
  <si>
    <t>Тройник переходник ППР  белый 75-25-75 Jakko</t>
  </si>
  <si>
    <t>Тройник переходник ППР  белый 75-32-75 Jakko</t>
  </si>
  <si>
    <t>Тройник переходник ППР  белый 75-40-75 Jakko</t>
  </si>
  <si>
    <t>Тройник переходник ППР  белый 75-50-75 Jakko</t>
  </si>
  <si>
    <t>Тройник переходник ППР  белый 75-63-75 Jakko</t>
  </si>
  <si>
    <t>Тройник переходник ППР  белый 90-20-90 Jakko</t>
  </si>
  <si>
    <t>Тройник переходник ППР  белый 90-25-90 Jakko</t>
  </si>
  <si>
    <t>Тройник переходник ППР  белый 90-32-90 Jakko</t>
  </si>
  <si>
    <t>Тройник переходник ППР  белый 90-40-90 Jakko</t>
  </si>
  <si>
    <t>Тройник переходник ППР  белый 90-50-90 Jakko</t>
  </si>
  <si>
    <t>Тройник переходник ППР  белый 90-63-90 Jakko</t>
  </si>
  <si>
    <t>Тройник переходник ППР  белый 90-75-90 Jakko</t>
  </si>
  <si>
    <t>Тройник переходник ППР  белый 110-20-110 Jakko</t>
  </si>
  <si>
    <t>Тройник переходник ППР  белый 110-25-110 Jakko</t>
  </si>
  <si>
    <t>Тройник переходник ППР  белый 110-32-110 Jakko</t>
  </si>
  <si>
    <t>Тройник переходник ППР  белый 110-40-110 Jakko</t>
  </si>
  <si>
    <t>Тройник переходник ППР  белый 110-50-110 Jakko</t>
  </si>
  <si>
    <t>Тройник переходник ППР  белый 110-63-110 Jakko</t>
  </si>
  <si>
    <t>Тройник переходник ППР  белый 110-75-110 Jakko</t>
  </si>
  <si>
    <t>Тройник переходник ППР  белый 110-90-110 Jakko</t>
  </si>
  <si>
    <t>Тройник ППР  белый 20 Jakko</t>
  </si>
  <si>
    <t>Тройник ППР  белый 25 Jakko</t>
  </si>
  <si>
    <t>Тройник ППР  белый 32 Jakko</t>
  </si>
  <si>
    <t>Тройник ППР  белый 40 Jakko</t>
  </si>
  <si>
    <t>Тройник ППР  белый 50 Jakko</t>
  </si>
  <si>
    <t>Тройник ППР  белый 63 Jakko</t>
  </si>
  <si>
    <t>Тройник ППР  белый 75 Jakko</t>
  </si>
  <si>
    <t>Тройник ППР  белый 90 Jakko</t>
  </si>
  <si>
    <t>Тройник ППР  белый 110 Jakko</t>
  </si>
  <si>
    <t>Фланец ППР  белый 40 Jakko</t>
  </si>
  <si>
    <t>Фланец ППР  белый 50 Jakko</t>
  </si>
  <si>
    <t>Фланец ППР  белый 63 Jakko</t>
  </si>
  <si>
    <t>Фланец ППР  белый 75 Jakko</t>
  </si>
  <si>
    <t>Фланец ППР  белый 90 Jakko</t>
  </si>
  <si>
    <t>Фланец ППР  белый 110 Jakko</t>
  </si>
  <si>
    <t>Штуцер ППР  белый 20 Jakko</t>
  </si>
  <si>
    <t>Штуцер ППР  белый 25 Jakko</t>
  </si>
  <si>
    <t>101219202K</t>
  </si>
  <si>
    <t>Адаптер ППР с вн.рез.  белый 20x1/2" Jakko</t>
  </si>
  <si>
    <t>101220204K</t>
  </si>
  <si>
    <t>Адаптер ППР с вн.рез.  белый 20x3/4" Jakko</t>
  </si>
  <si>
    <t>101221252K</t>
  </si>
  <si>
    <t>Адаптер ППР с вн.рез.  белый 25x1/2" Jakko</t>
  </si>
  <si>
    <t>101222254K</t>
  </si>
  <si>
    <t>Адаптер ППР с вн.рез.  белый 25x3/4" Jakko</t>
  </si>
  <si>
    <t>101223322K</t>
  </si>
  <si>
    <t>Адаптер ППР с вн.рез.  белый 32x1/2" Jakko</t>
  </si>
  <si>
    <t>101224324K</t>
  </si>
  <si>
    <t>Адаптер ППР с вн.рез.  белый 32x3/4" Jakko</t>
  </si>
  <si>
    <t>101225321K</t>
  </si>
  <si>
    <t>Адаптер ППР с вн.рез.  белый 32x1" Jakko</t>
  </si>
  <si>
    <t>101226404K</t>
  </si>
  <si>
    <t>Адаптер ППР с вн.рез. под ключ  белый 40x1 1/4" Jakko</t>
  </si>
  <si>
    <t>101227502K</t>
  </si>
  <si>
    <t>Адаптер ППР с вн.рез. под ключ  белый 50x1 1/2" Jakko</t>
  </si>
  <si>
    <t>101228632K</t>
  </si>
  <si>
    <t>Адаптер ППР с вн.рез. под ключ  белый 63x2" Jakko</t>
  </si>
  <si>
    <t>101229752T</t>
  </si>
  <si>
    <t>Адаптер ППР с вн.рез. под ключ  белый 75x2 1/2" Jakko</t>
  </si>
  <si>
    <t>101230903T</t>
  </si>
  <si>
    <t>Адаптер ППР с вн.рез. под ключ  белый 90x3" Jakko</t>
  </si>
  <si>
    <t>101231114T</t>
  </si>
  <si>
    <t>Адаптер ППР с вн.рез. под ключ  белый 110x4" Jakko</t>
  </si>
  <si>
    <t>101232202K</t>
  </si>
  <si>
    <t>Адаптер ППР с нар.рез.  белый 20x1/2" Jakko</t>
  </si>
  <si>
    <t>101233204K</t>
  </si>
  <si>
    <t>Адаптер ППР с нар.рез.  белый 20x3/4" Jakko</t>
  </si>
  <si>
    <t>101234252K</t>
  </si>
  <si>
    <t>Адаптер ППР с нар.рез.  белый 25x1/2" Jakko</t>
  </si>
  <si>
    <t>101235254K</t>
  </si>
  <si>
    <t>Адаптер ППР с нар.рез.  белый 25x3/4" Jakko</t>
  </si>
  <si>
    <t>101236322K</t>
  </si>
  <si>
    <t>Адаптер ППР с нар.рез.  белый 32x1/2" Jakko</t>
  </si>
  <si>
    <t>101237324K</t>
  </si>
  <si>
    <t>Адаптер ППР с нар.рез.  белый 32x3/4" Jakko</t>
  </si>
  <si>
    <t>101238321K</t>
  </si>
  <si>
    <t>Адаптер ППР с нар.рез.  белый 32x1" Jakko</t>
  </si>
  <si>
    <t>101239404K</t>
  </si>
  <si>
    <t>Адаптер ППР с нар.рез. под ключ  белый 40x1 1/4" Jakko</t>
  </si>
  <si>
    <t>101240502K</t>
  </si>
  <si>
    <t>Адаптер ППР с нар.рез. под ключ  белый 50x1 1/2" Jakko</t>
  </si>
  <si>
    <t>101241632K</t>
  </si>
  <si>
    <t>Адаптер ППР с нар.рез. под ключ  белый 63x2" Jakko</t>
  </si>
  <si>
    <t>101242752T</t>
  </si>
  <si>
    <t>Адаптер ППР с нар.рез. под ключ  белый 75x2 1/2" Jakko</t>
  </si>
  <si>
    <t>101243903T</t>
  </si>
  <si>
    <t>Адаптер ППР с нар.рез. под ключ  белый 90x3" Jakko</t>
  </si>
  <si>
    <t>101244114T</t>
  </si>
  <si>
    <t>Адаптер ППР с нар.рез. под ключ  белый 110x4" Jakko</t>
  </si>
  <si>
    <t>101245202K</t>
  </si>
  <si>
    <t>Комплект ППР универс. настенный  белый вн.рез. 20x1/2" Jakko</t>
  </si>
  <si>
    <t>101246202K</t>
  </si>
  <si>
    <t>Муфта разъемная ППР ЭКО с вн. рез.  белый 20x1/2" Jakko</t>
  </si>
  <si>
    <t>101247204K</t>
  </si>
  <si>
    <t>101248201K</t>
  </si>
  <si>
    <t>101249252K</t>
  </si>
  <si>
    <t>Муфта разъемная ППР ЭКО с вн. рез.  белый 25х1/2" Jakko</t>
  </si>
  <si>
    <t>101250254K</t>
  </si>
  <si>
    <t>Муфта разъемная ППР ЭКО с вн. рез.  белый 25x3/4" Jakko</t>
  </si>
  <si>
    <t>101251251K</t>
  </si>
  <si>
    <t>Муфта разъемная ППР ЭКО с вн. рез.  белый 25x1" Jakko</t>
  </si>
  <si>
    <t>101252324K</t>
  </si>
  <si>
    <t>Муфта разъемная ППР ЭКО с вн. рез.  белый 32x3/4" Jakko</t>
  </si>
  <si>
    <t>101253321K</t>
  </si>
  <si>
    <t>Муфта разъемная ППР ЭКО с вн. рез.  белый 32x1" Jakko</t>
  </si>
  <si>
    <t>101254324K</t>
  </si>
  <si>
    <t>Муфта разъемная ППР ЭКО с вн. рез.  белый 32x1 1/4" Jakko</t>
  </si>
  <si>
    <t>101255404K</t>
  </si>
  <si>
    <t>Муфта разъемная ППР ЭКО с вн. рез.  белый 40x1 1/4" Jakko</t>
  </si>
  <si>
    <t>101256502K</t>
  </si>
  <si>
    <t>Муфта разъемная ППР ЭКО с вн. рез.  белый 50x1 1/2" Jakko</t>
  </si>
  <si>
    <t>101257632K</t>
  </si>
  <si>
    <t>Муфта разъемная ППР ЭКО с вн. рез.  белый 63x2" Jakko</t>
  </si>
  <si>
    <t>101258202K</t>
  </si>
  <si>
    <t>Муфта разъемная ППР ЭКО с нар. рез.  белый 20x1/2" Jakko</t>
  </si>
  <si>
    <t>101259204K</t>
  </si>
  <si>
    <t>Муфта разъемная ППР ЭКО с нар. рез.  белый 20x3/4" Jakko</t>
  </si>
  <si>
    <t>101260201K</t>
  </si>
  <si>
    <t>Муфта разъемная ППР ЭКО с нар. рез.  белый 20x1" Jakko</t>
  </si>
  <si>
    <t>101261252K</t>
  </si>
  <si>
    <t>Муфта разъемная ППР ЭКО с нар. рез.  белый 25х1/2" Jakko</t>
  </si>
  <si>
    <t>101262254K</t>
  </si>
  <si>
    <t>Муфта разъемная ППР ЭКО с нар. рез.  белый 25x3/4" Jakko</t>
  </si>
  <si>
    <t>101263251K</t>
  </si>
  <si>
    <t>Муфта разъемная ППР ЭКО с нар. рез.  белый 25x1" Jakko</t>
  </si>
  <si>
    <t>101264324K</t>
  </si>
  <si>
    <t>Муфта разъемная ППР ЭКО с нар. рез.  белый 32x3/4" Jakko</t>
  </si>
  <si>
    <t>101265321K</t>
  </si>
  <si>
    <t>Муфта разъемная ППР ЭКО с нар. рез.  белый 32x1" Jakko</t>
  </si>
  <si>
    <t>101266324K</t>
  </si>
  <si>
    <t>Муфта разъемная ППР ЭКО с нар. рез.  белый 32x1 1/4" Jakko</t>
  </si>
  <si>
    <t>101267404K</t>
  </si>
  <si>
    <t>Муфта разъемная ППР ЭКО с нар. рез.  белый 40x1 1/4" Jakko</t>
  </si>
  <si>
    <t>101268502K</t>
  </si>
  <si>
    <t>Муфта разъемная ППР ЭКО с нар. рез.  белый 50x1 1/2" Jakko</t>
  </si>
  <si>
    <t>101269632K</t>
  </si>
  <si>
    <t>Муфта разъемная ППР ЭКО с нар. рез.  белый 63x2" Jakko</t>
  </si>
  <si>
    <t>101270202K</t>
  </si>
  <si>
    <t>Отвод ППР с вн.рез.  белый 20x1/2" Jakko</t>
  </si>
  <si>
    <t>101271204K</t>
  </si>
  <si>
    <t>Отвод ППР с вн.рез.  белый 20x3/4" Jakko</t>
  </si>
  <si>
    <t>101272252K</t>
  </si>
  <si>
    <t>Отвод ППР с вн.рез.  белый 25x1/2" Jakko</t>
  </si>
  <si>
    <t>101273254K</t>
  </si>
  <si>
    <t>Отвод ППР с вн.рез.  белый 25x3/4" Jakko</t>
  </si>
  <si>
    <t>101274322K</t>
  </si>
  <si>
    <t>Отвод ППР с вн.рез.  белый 32x1/2" Jakko</t>
  </si>
  <si>
    <t>101275324K</t>
  </si>
  <si>
    <t>Отвод ППР с вн.рез.  белый 32x3/4" Jakko</t>
  </si>
  <si>
    <t>101276321K</t>
  </si>
  <si>
    <t>Отвод ППР с вн.рез.  белый 32x1" Jakko</t>
  </si>
  <si>
    <t>101277202K</t>
  </si>
  <si>
    <t>Отвод ППР с нар.рез.  белый 20x1/2" Jakko</t>
  </si>
  <si>
    <t>101278204K</t>
  </si>
  <si>
    <t>Отвод ППР с нар.рез.  белый 20x3/4" Jakko</t>
  </si>
  <si>
    <t>101279252K</t>
  </si>
  <si>
    <t>Отвод ППР с нар.рез.  белый 25x1/2" Jakko</t>
  </si>
  <si>
    <t>101280254K</t>
  </si>
  <si>
    <t>Отвод ППР с нар.рез.  белый 25x3/4" Jakko</t>
  </si>
  <si>
    <t>101281322K</t>
  </si>
  <si>
    <t>Отвод ППР с нар.рез.  белый 32x1/2" Jakko</t>
  </si>
  <si>
    <t>101282324K</t>
  </si>
  <si>
    <t>Отвод ППР с нар.рез.  белый 32x3/4" Jakko</t>
  </si>
  <si>
    <t>101283321K</t>
  </si>
  <si>
    <t>Отвод ППР с нар.рез.  белый 32x1" Jakko</t>
  </si>
  <si>
    <t>101284202K</t>
  </si>
  <si>
    <t>Отвод ППР с вн.рез. с фланцем  белый 20x1/2" Jakko</t>
  </si>
  <si>
    <t>101285252K</t>
  </si>
  <si>
    <t>Отвод ППР с вн.рез. с фланцем  белый 25x1/2" Jakko</t>
  </si>
  <si>
    <t>101286254K</t>
  </si>
  <si>
    <t>Отвод ППР с вн.рез. с фланцем  белый 25x3/4" Jakko</t>
  </si>
  <si>
    <t>101287202K</t>
  </si>
  <si>
    <t>Отвод ППР с нар. рез с фланцем  белый 20x1/2" Jakko</t>
  </si>
  <si>
    <t>101288252K</t>
  </si>
  <si>
    <t>Отвод ППР с нар. рез с фланцем  белый 25x1/2" Jakko</t>
  </si>
  <si>
    <t>101289254K</t>
  </si>
  <si>
    <t>Отвод ППР с нар. рез с фланцем  белый 25x3/4" Jakko</t>
  </si>
  <si>
    <t>101290202K</t>
  </si>
  <si>
    <t>Отвод ППР с вн.рез. с фланцем двойной  белый 20x1/2" Jakko</t>
  </si>
  <si>
    <t>101291252K</t>
  </si>
  <si>
    <t>Отвод ППР с вн.рез. с фланцем двойной  белый 25x1/2" Jakko</t>
  </si>
  <si>
    <t>101292202K</t>
  </si>
  <si>
    <t>Отвод ППР с нар. рез с фланцем двойной  белый 20x1/2" Jakko</t>
  </si>
  <si>
    <t>101294252K</t>
  </si>
  <si>
    <t>Отвод ППР с нар. рез с фланцем двойной  белый 25x1/2" Jakko</t>
  </si>
  <si>
    <t>101295254K</t>
  </si>
  <si>
    <t>Отвод ППР с нар. рез с фланцем двойной  белый 25x3/4" Jakko</t>
  </si>
  <si>
    <t>101296204K</t>
  </si>
  <si>
    <t>Соединение для водосчетчика ППР  белый 20x3/4" Jakko</t>
  </si>
  <si>
    <t>101297251K</t>
  </si>
  <si>
    <t>101298324K</t>
  </si>
  <si>
    <t>101299202K</t>
  </si>
  <si>
    <t>Тройник ППР с вн.рез.  белый 20x1/2" Jakko</t>
  </si>
  <si>
    <t>101300204K</t>
  </si>
  <si>
    <t>Тройник ППР с вн.рез.  белый 20x3/4" Jakko</t>
  </si>
  <si>
    <t>101301252K</t>
  </si>
  <si>
    <t>Тройник ППР с вн.рез.  белый 25x1/2" Jakko</t>
  </si>
  <si>
    <t>101302254K</t>
  </si>
  <si>
    <t>Тройник ППР с вн.рез.  белый 25x3/4" Jakko</t>
  </si>
  <si>
    <t>101303322K</t>
  </si>
  <si>
    <t>Тройник ППР с вн.рез.  белый 32x1/2" Jakko</t>
  </si>
  <si>
    <t>101304324K</t>
  </si>
  <si>
    <t>Тройник ППР с вн.рез.  белый 32x3/4" Jakko</t>
  </si>
  <si>
    <t>101305321K</t>
  </si>
  <si>
    <t>Тройник ППР с вн.рез.  белый 32x1" Jakko</t>
  </si>
  <si>
    <t>101306202K</t>
  </si>
  <si>
    <t>Тройник ППР с нар.рез.  белый 20x1/2" Jakko</t>
  </si>
  <si>
    <t>101307204K</t>
  </si>
  <si>
    <t>Тройник ППР с нар.рез.  белый 20x3/4" Jakko</t>
  </si>
  <si>
    <t>101308252K</t>
  </si>
  <si>
    <t>Тройник ППР с нар.рез.  белый 25x1/2" Jakko</t>
  </si>
  <si>
    <t>101309254K</t>
  </si>
  <si>
    <t>Тройник ППР с нар.рез.  белый 25x3/4" Jakko</t>
  </si>
  <si>
    <t>101310322K</t>
  </si>
  <si>
    <t>Тройник ППР с нар.рез.  белый 32x1/2" Jakko</t>
  </si>
  <si>
    <t>101311324K</t>
  </si>
  <si>
    <t>Тройник ППР с нар.рез.  белый 32x3/4" Jakko</t>
  </si>
  <si>
    <t>101312321K</t>
  </si>
  <si>
    <t>Тройник ППР с нар.рез.  белый 32x1" Jakko</t>
  </si>
  <si>
    <t>101313202K</t>
  </si>
  <si>
    <t>Фильтр ППР вн.  белый 20x1/2" Jakko</t>
  </si>
  <si>
    <t>101314254K</t>
  </si>
  <si>
    <t>Фильтр ППР вн.  белый 25x3/4" Jakko</t>
  </si>
  <si>
    <t>101315321K</t>
  </si>
  <si>
    <t>Фильтр ППР вн.  белый 32x1" Jakko</t>
  </si>
  <si>
    <t>Фильтр ППР нар.  белый 20x1/2" Jakko</t>
  </si>
  <si>
    <t>101317254K</t>
  </si>
  <si>
    <t>Фильтр ППР нар.  белый 25x3/4" Jakko</t>
  </si>
  <si>
    <t>101326020K</t>
  </si>
  <si>
    <t>Вентиль ППР  белый 20 Jakko</t>
  </si>
  <si>
    <t>101327025K</t>
  </si>
  <si>
    <t>Вентиль ППР  белый 25 Jakko</t>
  </si>
  <si>
    <t>101328032K</t>
  </si>
  <si>
    <t>Вентиль ППР  белый 32 Jakko</t>
  </si>
  <si>
    <t>101329020K</t>
  </si>
  <si>
    <t>Вентиль шаровой ППР  белый 20 Jakko</t>
  </si>
  <si>
    <t>101330025K</t>
  </si>
  <si>
    <t>Вентиль шаровой ППР  белый 25 Jakko</t>
  </si>
  <si>
    <t>101331032K</t>
  </si>
  <si>
    <t>Вентиль шаровой ППР  белый 32 Jakko</t>
  </si>
  <si>
    <t>101332040T</t>
  </si>
  <si>
    <t>Вентиль шаровой ППР  белый 40 Jakko</t>
  </si>
  <si>
    <t>101333050T</t>
  </si>
  <si>
    <t>Вентиль шаровой ППР  белый 50 Jakko</t>
  </si>
  <si>
    <t>101334063T</t>
  </si>
  <si>
    <t>Вентиль шаровой ППР  белый 63 Jakko</t>
  </si>
  <si>
    <t>Клапан обратный ППР  белый 20 Jakko</t>
  </si>
  <si>
    <t>Клапан обратный ППР  белый 25 Jakko</t>
  </si>
  <si>
    <t>101337202K</t>
  </si>
  <si>
    <t>Клапан радиатора прямой (шаровой) ППР  белый 20x1/2" Jakko</t>
  </si>
  <si>
    <t>101338254K</t>
  </si>
  <si>
    <t>Клапан радиатора прямой (шаровой) ППР  белый 25x3/4" Jakko</t>
  </si>
  <si>
    <t>101339202K</t>
  </si>
  <si>
    <t>Клапан радиатора угловой (шаровой) ППР  белый 20x1/2" Jakko</t>
  </si>
  <si>
    <t>101340254K</t>
  </si>
  <si>
    <t>Клапан радиатора угловой (шаровой) ППР  белый 25x3/4" Jakko</t>
  </si>
  <si>
    <t>101341202K</t>
  </si>
  <si>
    <t>Клапан радиатора прямой ППР  белый 20x1/2" Jakko</t>
  </si>
  <si>
    <t>101342254K</t>
  </si>
  <si>
    <t>Клапан радиатора прямой ППР  белый 25x3/4" Jakko</t>
  </si>
  <si>
    <t>101343202K</t>
  </si>
  <si>
    <t>Клапан радиатора угловой ППР  белый 20x1/2" Jakko</t>
  </si>
  <si>
    <t>101344254K</t>
  </si>
  <si>
    <t>Клапан радиатора угловой ППР  белый 25x3/4" Jakko</t>
  </si>
  <si>
    <t>101345020T</t>
  </si>
  <si>
    <t>Кран шаровой ППР мини  белый 20 Jakko</t>
  </si>
  <si>
    <t>101346025T</t>
  </si>
  <si>
    <t>Кран шаровой ППР мини  белый 25 Jakko</t>
  </si>
  <si>
    <t>202001032R</t>
  </si>
  <si>
    <t>Труба кан. ПП  (1.8) 32-150 Jakko</t>
  </si>
  <si>
    <t>202002032R</t>
  </si>
  <si>
    <t>Труба кан. ПП  (1.8) 32-250 Jakko</t>
  </si>
  <si>
    <t>202003032R</t>
  </si>
  <si>
    <t>Труба кан. ПП  (1.8) 32-500 Jakko</t>
  </si>
  <si>
    <t>202004032R</t>
  </si>
  <si>
    <t>Труба кан. ПП  (1.8) 32-750 Jakko</t>
  </si>
  <si>
    <t>202005032R</t>
  </si>
  <si>
    <t>Труба кан. ПП  (1.8) 32-1000 Jakko</t>
  </si>
  <si>
    <t>202006032R</t>
  </si>
  <si>
    <t>Труба кан. ПП  (1.8) 32-1500 Jakko</t>
  </si>
  <si>
    <t>202007032R</t>
  </si>
  <si>
    <t>Труба кан. ПП  (1.8) 32-2000 Jakko</t>
  </si>
  <si>
    <t>202008040R</t>
  </si>
  <si>
    <t>Труба кан. ПП  (1.8) 40-150 Jakko</t>
  </si>
  <si>
    <t>202009040R</t>
  </si>
  <si>
    <t>Труба кан. ПП  (1.8) 40-250 Jakko</t>
  </si>
  <si>
    <t>202010040R</t>
  </si>
  <si>
    <t>Труба кан. ПП  (1.8) 40-500 Jakko</t>
  </si>
  <si>
    <t>202011040R</t>
  </si>
  <si>
    <t>Труба кан. ПП  (1.8) 40-750 Jakko</t>
  </si>
  <si>
    <t>202012040R</t>
  </si>
  <si>
    <t>Труба кан. ПП  (1.8) 40-1000 Jakko</t>
  </si>
  <si>
    <t>202013040R</t>
  </si>
  <si>
    <t>Труба кан. ПП  (1.8) 40-1500 Jakko</t>
  </si>
  <si>
    <t>202014040R</t>
  </si>
  <si>
    <t>Труба кан. ПП  (1.8) 40-2000 Jakko</t>
  </si>
  <si>
    <t>202016050R</t>
  </si>
  <si>
    <t>Труба кан. ПП  (1.5) 50-150 ЭКО Jakko</t>
  </si>
  <si>
    <t>202017050R</t>
  </si>
  <si>
    <t>Труба кан. ПП  (1.5) 50-250 ЭКО Jakko</t>
  </si>
  <si>
    <t>202018050R</t>
  </si>
  <si>
    <t>Труба кан. ПП  (1.5) 50-500 ЭКО Jakko</t>
  </si>
  <si>
    <t>202019050R</t>
  </si>
  <si>
    <t>Труба кан. ПП  (1.5) 50-750 ЭКО Jakko</t>
  </si>
  <si>
    <t>202020050R</t>
  </si>
  <si>
    <t>Труба кан. ПП  (1.5) 50-1000 ЭКО Jakko</t>
  </si>
  <si>
    <t>202021050R</t>
  </si>
  <si>
    <t>Труба кан. ПП  (1.5) 50-1500 ЭКО Jakko</t>
  </si>
  <si>
    <t>202022050R</t>
  </si>
  <si>
    <t>Труба кан. ПП  (1.5) 50-2000 ЭКО Jakko</t>
  </si>
  <si>
    <t>202023050R</t>
  </si>
  <si>
    <t>Труба кан. ПП  (1.5) 50-3000 ЭКО Jakko</t>
  </si>
  <si>
    <t>202024050R</t>
  </si>
  <si>
    <t>Труба кан. ПП  (1.8) 50-150 Jakko</t>
  </si>
  <si>
    <t>202025050R</t>
  </si>
  <si>
    <t>Труба кан. ПП  (1.8) 50-250 Jakko</t>
  </si>
  <si>
    <t>202026050R</t>
  </si>
  <si>
    <t>Труба кан. ПП  (1.8) 50-500 Jakko</t>
  </si>
  <si>
    <t>202027050R</t>
  </si>
  <si>
    <t>Труба кан. ПП  (1.8) 50-750 Jakko</t>
  </si>
  <si>
    <t>202028050R</t>
  </si>
  <si>
    <t>Труба кан. ПП  (1.8) 50-1000 Jakko</t>
  </si>
  <si>
    <t>202029050R</t>
  </si>
  <si>
    <t>Труба кан. ПП  (1.8) 50-1500 Jakko</t>
  </si>
  <si>
    <t>202030050R</t>
  </si>
  <si>
    <t>Труба кан. ПП  (1.8) 50-2000 Jakko</t>
  </si>
  <si>
    <t>202031050R</t>
  </si>
  <si>
    <t>Труба кан. ПП  (1.8) 50-3000 Jakko</t>
  </si>
  <si>
    <t>202032075R</t>
  </si>
  <si>
    <t>Труба кан. ПП  (1.9) 75-250 Jakko</t>
  </si>
  <si>
    <t>202033075R</t>
  </si>
  <si>
    <t>Труба кан. ПП  (1.9) 75-500 Jakko</t>
  </si>
  <si>
    <t>202034075R</t>
  </si>
  <si>
    <t>Труба кан. ПП  (1.9) 75-1000 Jakko</t>
  </si>
  <si>
    <t>202035075R</t>
  </si>
  <si>
    <t>Труба кан. ПП  (1.9) 75-2000 Jakko</t>
  </si>
  <si>
    <t>202036075R</t>
  </si>
  <si>
    <t>Труба кан. ПП  (1.9) 75-3000 Jakko</t>
  </si>
  <si>
    <t>202037110R</t>
  </si>
  <si>
    <t>Труба кан. ПП  (2.2) 110-150 ЭКО Jakko</t>
  </si>
  <si>
    <t>202038110R</t>
  </si>
  <si>
    <t>Труба кан. ПП  (2.2) 110-250 ЭКО Jakko</t>
  </si>
  <si>
    <t>202039110R</t>
  </si>
  <si>
    <t>Труба кан. ПП  (2.2) 110-500 ЭКО Jakko</t>
  </si>
  <si>
    <t>202040110R</t>
  </si>
  <si>
    <t>Труба кан. ПП  (2.2) 110-750 ЭКО Jakko</t>
  </si>
  <si>
    <t>202041110R</t>
  </si>
  <si>
    <t>Труба кан. ПП  (2.2) 110-1000 ЭКО Jakko</t>
  </si>
  <si>
    <t>202042110R</t>
  </si>
  <si>
    <t>Труба кан. ПП  (2.2) 110-1500 ЭКО Jakko</t>
  </si>
  <si>
    <t>202043110R</t>
  </si>
  <si>
    <t>Труба кан. ПП  (2.2) 110-2000 ЭКО Jakko</t>
  </si>
  <si>
    <t>202044110R</t>
  </si>
  <si>
    <t>Труба кан. ПП  (2.2) 110-3000 ЭКО Jakko</t>
  </si>
  <si>
    <t>202045110R</t>
  </si>
  <si>
    <t>Труба кан. ПП  (2.7) 110-150 Jakko</t>
  </si>
  <si>
    <t>202046110R</t>
  </si>
  <si>
    <t>Труба кан. ПП  (2.7) 110-250 Jakko</t>
  </si>
  <si>
    <t>202047110R</t>
  </si>
  <si>
    <t>Труба кан. ПП  (2.7) 110-500 Jakko</t>
  </si>
  <si>
    <t>202048110R</t>
  </si>
  <si>
    <t>Труба кан. ПП  (2.7) 110-750 Jakko</t>
  </si>
  <si>
    <t>202049110R</t>
  </si>
  <si>
    <t>Труба кан. ПП  (2.7) 110-1000 Jakko</t>
  </si>
  <si>
    <t>202050110R</t>
  </si>
  <si>
    <t>Труба кан. ПП  (2.7) 110-1500 Jakko</t>
  </si>
  <si>
    <t>202051110R</t>
  </si>
  <si>
    <t>Труба кан. ПП  (2.7) 110-2000 Jakko</t>
  </si>
  <si>
    <t>202052110R</t>
  </si>
  <si>
    <t>Труба кан. ПП  (2.7) 110-3000 Jakko</t>
  </si>
  <si>
    <t>202072050R</t>
  </si>
  <si>
    <t>202073110R</t>
  </si>
  <si>
    <t>202074032R</t>
  </si>
  <si>
    <t>Заглушка кан. серый 32</t>
  </si>
  <si>
    <t>202075040R</t>
  </si>
  <si>
    <t>Заглушка кан. серый 40</t>
  </si>
  <si>
    <t>202076050R</t>
  </si>
  <si>
    <t>Заглушка кан. серый 50 Jakko</t>
  </si>
  <si>
    <t>202077110R</t>
  </si>
  <si>
    <t>Заглушка кан. серый 110 Jakko</t>
  </si>
  <si>
    <t>202078050R</t>
  </si>
  <si>
    <t>Зонт вентиляционный 50 серый</t>
  </si>
  <si>
    <t>202079110R</t>
  </si>
  <si>
    <t>Зонт вентиляционный 110 серый</t>
  </si>
  <si>
    <t>202080050R</t>
  </si>
  <si>
    <t>Клипсы кан. серый 50 Jakko</t>
  </si>
  <si>
    <t>202081110R</t>
  </si>
  <si>
    <t>Клипсы кан. серый 110 Jakko</t>
  </si>
  <si>
    <t>202083050K</t>
  </si>
  <si>
    <t>Крестовина кан. 45° серый 50-50 Jakko</t>
  </si>
  <si>
    <t>202084110K</t>
  </si>
  <si>
    <t>Крестовина кан. 45° серый 110-50 Jakko</t>
  </si>
  <si>
    <t>202085050K</t>
  </si>
  <si>
    <t>Крестовина кан. 45° серый 110-110 Jakko</t>
  </si>
  <si>
    <t>202086110K</t>
  </si>
  <si>
    <t>Крестовина кан. 87° серый 50-50 Jakko</t>
  </si>
  <si>
    <t>202087110K</t>
  </si>
  <si>
    <t>Крестовина кан. 87° серый 110-50 Jakko</t>
  </si>
  <si>
    <t>202088110K</t>
  </si>
  <si>
    <t>Крестовина кан. 87° серый 110-110 Jakko</t>
  </si>
  <si>
    <t>202091110R</t>
  </si>
  <si>
    <t>Крестовина кан. серый 110х110х50 90° (тыл)</t>
  </si>
  <si>
    <t>Крестовина кан. 2х пл серый 110х110х110 90°</t>
  </si>
  <si>
    <t>202093032R</t>
  </si>
  <si>
    <t>202094040R</t>
  </si>
  <si>
    <t>202095050R</t>
  </si>
  <si>
    <t>Муфта кан. серый 50 (двухраструбная)</t>
  </si>
  <si>
    <t>202096050R</t>
  </si>
  <si>
    <t>Муфта кан. серый 50 Jakko (ремонтная)</t>
  </si>
  <si>
    <t>202097110R</t>
  </si>
  <si>
    <t>Муфта кан. серый 110 (двухраструбная)</t>
  </si>
  <si>
    <t>202098110R</t>
  </si>
  <si>
    <t>Муфта кан. серый 110 Jakko (ремонтная)</t>
  </si>
  <si>
    <t>202099050R</t>
  </si>
  <si>
    <t>Обратный клапан с замком кан.  50</t>
  </si>
  <si>
    <t>202101110R</t>
  </si>
  <si>
    <t>Отвод кан. 15° серый 110</t>
  </si>
  <si>
    <t>202102110R</t>
  </si>
  <si>
    <t>Отвод кан. 30° серый 50</t>
  </si>
  <si>
    <t>202103050R</t>
  </si>
  <si>
    <t>Отвод кан. 30° серый 110</t>
  </si>
  <si>
    <t>202104110R</t>
  </si>
  <si>
    <t>Отвод кан. 45° серый 32</t>
  </si>
  <si>
    <t>202105032R</t>
  </si>
  <si>
    <t>Отвод кан. 45° серый 40</t>
  </si>
  <si>
    <t>202106040R</t>
  </si>
  <si>
    <t>Отвод кан. 45° серый 50 Jakko</t>
  </si>
  <si>
    <t>202107110R</t>
  </si>
  <si>
    <t>Отвод кан. 45° серый 110 Jakko</t>
  </si>
  <si>
    <t>202108110R</t>
  </si>
  <si>
    <t>Отвод кан. 45°  левый  серый 110-50</t>
  </si>
  <si>
    <t>202109110R</t>
  </si>
  <si>
    <t>Отвод кан. 45°  правый  серый 110-50</t>
  </si>
  <si>
    <t>202110050R</t>
  </si>
  <si>
    <t>Отвод кан. 67° серый 50</t>
  </si>
  <si>
    <t>202111110R</t>
  </si>
  <si>
    <t>Отвод кан. 67° серый 110</t>
  </si>
  <si>
    <t>202112032R</t>
  </si>
  <si>
    <t>Отвод кан. 87° серый 32</t>
  </si>
  <si>
    <t>202113040R</t>
  </si>
  <si>
    <t>Отвод кан. 87° серый 40</t>
  </si>
  <si>
    <t>202114050R</t>
  </si>
  <si>
    <t>Отвод кан. 87° серый 50 Jakko</t>
  </si>
  <si>
    <t>202115110R</t>
  </si>
  <si>
    <t>Отвод кан. 87° серый 110 Jakko</t>
  </si>
  <si>
    <t>202116110R</t>
  </si>
  <si>
    <t>202117110R</t>
  </si>
  <si>
    <t>202118110R</t>
  </si>
  <si>
    <t>Отвод кан. 87° (вверх) серый 110-50</t>
  </si>
  <si>
    <t>202119110R</t>
  </si>
  <si>
    <t>Отвод кан. 87° (тыл) серый 110-50</t>
  </si>
  <si>
    <t>202120050R</t>
  </si>
  <si>
    <t>Отвод кан. универсальный 50</t>
  </si>
  <si>
    <t>202121110R</t>
  </si>
  <si>
    <t>Отвод кан. универсальный 110</t>
  </si>
  <si>
    <t>202122050R</t>
  </si>
  <si>
    <t>Патрубок компенсационный 50 серый</t>
  </si>
  <si>
    <t>202123110R</t>
  </si>
  <si>
    <t>Патрубок компенсационный 110 серый</t>
  </si>
  <si>
    <t>202124074R</t>
  </si>
  <si>
    <t>Переход с чугуна (с манжетой) 74х50 серый</t>
  </si>
  <si>
    <t>202125124R</t>
  </si>
  <si>
    <t>Переход с чугуна (с манжетой) 124х110 серый</t>
  </si>
  <si>
    <t>202126040R</t>
  </si>
  <si>
    <t>Переходник кан. серый 40-32</t>
  </si>
  <si>
    <t>202127050R</t>
  </si>
  <si>
    <t>Переходник кан. серый 50-32</t>
  </si>
  <si>
    <t>202128050R</t>
  </si>
  <si>
    <t>Переходник кан. серый 50-40</t>
  </si>
  <si>
    <t>202129110R</t>
  </si>
  <si>
    <t>Переходник кан. серый 110-50 Jakko</t>
  </si>
  <si>
    <t>202130110R</t>
  </si>
  <si>
    <t>202131050K</t>
  </si>
  <si>
    <t>Ревизия кан. серый 50 Jakko</t>
  </si>
  <si>
    <t>202132110K</t>
  </si>
  <si>
    <t>Ревизия кан. серый 110 Jakko</t>
  </si>
  <si>
    <t>202133110R</t>
  </si>
  <si>
    <t>Сифон "S" 45° серый 110 Jakko</t>
  </si>
  <si>
    <t>202134110R</t>
  </si>
  <si>
    <t>Сифон "S" 87° серый 110 Jakko</t>
  </si>
  <si>
    <t>Трап 87°  горизонтальный 50 Jakko 15x15см</t>
  </si>
  <si>
    <t>Трап 87°  горизонтальный 110 Jakko 15x15см</t>
  </si>
  <si>
    <t>Трап вертикальный 50 Jakko 15x15см</t>
  </si>
  <si>
    <t>Трап вертикальный 110 Jakko 15x15см</t>
  </si>
  <si>
    <t>Трап горизонтальный  100 25x25см Mesatek MTS 826</t>
  </si>
  <si>
    <t>Трап вертикальный  100 25x25см Mesatek MTS 816</t>
  </si>
  <si>
    <t>202144032R</t>
  </si>
  <si>
    <t>Тройник кан. 45° серый 32-32</t>
  </si>
  <si>
    <t>202145040R</t>
  </si>
  <si>
    <t>Тройник кан. 45° серый 40-40</t>
  </si>
  <si>
    <t>202146050R</t>
  </si>
  <si>
    <t>Тройник кан. 45° серый 50-50 Jakko</t>
  </si>
  <si>
    <t>202147110R</t>
  </si>
  <si>
    <t>Тройник кан. 45° серый 110-50 Jakko</t>
  </si>
  <si>
    <t>202148110R</t>
  </si>
  <si>
    <t>Тройник кан. 45° серый 110-110 Jakko</t>
  </si>
  <si>
    <t>202149032R</t>
  </si>
  <si>
    <t>Тройник кан. 87° серый 32-32</t>
  </si>
  <si>
    <t>202150040R</t>
  </si>
  <si>
    <t>Тройник кан. 87° серый 40-40</t>
  </si>
  <si>
    <t>202151050R</t>
  </si>
  <si>
    <t>Тройник кан. 87° серый 50-32</t>
  </si>
  <si>
    <t>202152050R</t>
  </si>
  <si>
    <t>Тройник кан. 87° серый 50-50 Jakko</t>
  </si>
  <si>
    <t>202153110R</t>
  </si>
  <si>
    <t>Тройник кан. 87° серый 110-50 Jakko</t>
  </si>
  <si>
    <t>202154110R</t>
  </si>
  <si>
    <t>Тройник кан. 87° серый 110-110 Jakko</t>
  </si>
  <si>
    <t>303001110R</t>
  </si>
  <si>
    <t>Труба нар.кан. ПП  (3.4) 110-500 Jakko</t>
  </si>
  <si>
    <t>303002110R</t>
  </si>
  <si>
    <t>Труба нар.кан. ПП  (3.4) 110-1000 Jakko</t>
  </si>
  <si>
    <t>303003110R</t>
  </si>
  <si>
    <t>Труба нар.кан. ПП  (3.4) 110-1500 Jakko</t>
  </si>
  <si>
    <t>303004110R</t>
  </si>
  <si>
    <t>Труба нар.кан. ПП  (3.4) 110-2000 Jakko</t>
  </si>
  <si>
    <t>303005110R</t>
  </si>
  <si>
    <t>Труба нар.кан. ПП  (3.4) 110-3000 Jakko</t>
  </si>
  <si>
    <t>303006110R</t>
  </si>
  <si>
    <t>Труба нар.кан. ПП  (3.4) 110-4000 Jakko</t>
  </si>
  <si>
    <t>303007110R</t>
  </si>
  <si>
    <t>Труба нар.кан. ПП  (3.4) 110-5000 Jakko</t>
  </si>
  <si>
    <t>303008110R</t>
  </si>
  <si>
    <t>Труба нар.кан. ПП  (3.4) 110-6000 Jakko</t>
  </si>
  <si>
    <t>303009160R</t>
  </si>
  <si>
    <t>Труба нар.кан. ПП  (4.9) 160-500 Jakko</t>
  </si>
  <si>
    <t>303010160R</t>
  </si>
  <si>
    <t>Труба нар.кан. ПП  (4.9) 160-1000 Jakko</t>
  </si>
  <si>
    <t>303011160R</t>
  </si>
  <si>
    <t>Труба нар.кан. ПП  (4.9) 160-2000 Jakko</t>
  </si>
  <si>
    <t>303012160R</t>
  </si>
  <si>
    <t>Труба нар.кан. ПП  (4.9) 160-3000 Jakko</t>
  </si>
  <si>
    <t>303013160R</t>
  </si>
  <si>
    <t>Труба нар.кан. ПП  (4.9) 160-4000 Jakko</t>
  </si>
  <si>
    <t>303014160R</t>
  </si>
  <si>
    <t>Труба нар.кан. ПП  (4.9) 160-5000 Jakko</t>
  </si>
  <si>
    <t>303015160R</t>
  </si>
  <si>
    <t>Труба нар.кан. ПП  (4.9) 160-6000 Jakko</t>
  </si>
  <si>
    <t>303019110R</t>
  </si>
  <si>
    <t>Заглушка нар.кан.110 Jakko</t>
  </si>
  <si>
    <t>303020160R</t>
  </si>
  <si>
    <t>303021110K</t>
  </si>
  <si>
    <t>Крестовина нар.кан. 45°/ 110-110 Jakko</t>
  </si>
  <si>
    <t>303022160K</t>
  </si>
  <si>
    <t>Крестовина нар.кан. 45°/ 160-160-110</t>
  </si>
  <si>
    <t>303023110K</t>
  </si>
  <si>
    <t>Крестовина нар.кан. 87°/ 110-110 Jakko</t>
  </si>
  <si>
    <t>303025110R</t>
  </si>
  <si>
    <t>Муфта нар.кан. 110 (двухраструбная)</t>
  </si>
  <si>
    <t>303026110R</t>
  </si>
  <si>
    <t>Муфта нар.кан. 110 Jakko (ремонтная)</t>
  </si>
  <si>
    <t>303027160R</t>
  </si>
  <si>
    <t>Муфта нар.кан. 160 (двухраструбная)</t>
  </si>
  <si>
    <t>303028160R</t>
  </si>
  <si>
    <t>Муфта нар.кан. 160 (ремонтная)</t>
  </si>
  <si>
    <t>303030110T</t>
  </si>
  <si>
    <t>Обратный клапан с замком кан.  110</t>
  </si>
  <si>
    <t>303031160T</t>
  </si>
  <si>
    <t>Обратный клапан с замком кан.  160</t>
  </si>
  <si>
    <t>303032110R</t>
  </si>
  <si>
    <t>Отвод нар. кан. 15°/ 110</t>
  </si>
  <si>
    <t>303033160R</t>
  </si>
  <si>
    <t>Отвод нар. кан. 15°/ 160</t>
  </si>
  <si>
    <t>303034110R</t>
  </si>
  <si>
    <t>Отвод нар. кан. 30°/ 110</t>
  </si>
  <si>
    <t>303035160R</t>
  </si>
  <si>
    <t>Отвод нар. кан. 30°/ 160</t>
  </si>
  <si>
    <t>303036110R</t>
  </si>
  <si>
    <t>Отвод нар. кан. 45°/ 110 Jakko</t>
  </si>
  <si>
    <t>303037160R</t>
  </si>
  <si>
    <t>Отвод нар. кан. 45°/ 160</t>
  </si>
  <si>
    <t>303038110R</t>
  </si>
  <si>
    <t>Отвод нар. кан. 67°/ 110</t>
  </si>
  <si>
    <t>303039160R</t>
  </si>
  <si>
    <t>Отвод нар. кан. 67°/ 160</t>
  </si>
  <si>
    <t>303040110R</t>
  </si>
  <si>
    <t>Отвод нар. кан. 87°/ 110 Jakko</t>
  </si>
  <si>
    <t>303041160R</t>
  </si>
  <si>
    <t>Отвод нар. кан. 87°/ 160</t>
  </si>
  <si>
    <t>303043160R</t>
  </si>
  <si>
    <t>Переходник нар. кан. 160-110</t>
  </si>
  <si>
    <t>303044110K</t>
  </si>
  <si>
    <t>Ревизия нар.кан. 110 Jakko</t>
  </si>
  <si>
    <t>303045160R</t>
  </si>
  <si>
    <t>Ревизия нар.кан. 160</t>
  </si>
  <si>
    <t>303046110R</t>
  </si>
  <si>
    <t>Тройник нар.кан. 45°/ 110-110 Jakko</t>
  </si>
  <si>
    <t>303047160R</t>
  </si>
  <si>
    <t>Тройник нар.кан. 45°/ 160-110</t>
  </si>
  <si>
    <t>303048160R</t>
  </si>
  <si>
    <t>Тройник нар.кан. 45°/ 160-160</t>
  </si>
  <si>
    <t>303049110R</t>
  </si>
  <si>
    <t>Тройник нар.кан. 87°/ 110-110 Jakko</t>
  </si>
  <si>
    <t>303050160R</t>
  </si>
  <si>
    <t>Тройник нар.кан. 87°/ 160-110</t>
  </si>
  <si>
    <t>303051160R</t>
  </si>
  <si>
    <t>Тройник нар.кан. 87°/ 160-160</t>
  </si>
  <si>
    <t>403001050R</t>
  </si>
  <si>
    <t>403002050R</t>
  </si>
  <si>
    <t>403003050R</t>
  </si>
  <si>
    <t>Труба ПП малошум (2.0) 50-750 Jakko Prestige</t>
  </si>
  <si>
    <t>403004050R</t>
  </si>
  <si>
    <t>Труба ПП малошум (2.0) 50-1000 Jakko Prestige</t>
  </si>
  <si>
    <t>403005050R</t>
  </si>
  <si>
    <t>Труба ПП малошум (2.0) 50-1500 Jakko Prestige</t>
  </si>
  <si>
    <t>403006050R</t>
  </si>
  <si>
    <t>Труба ПП малошум (2.0) 50-2000 Jakko Prestige</t>
  </si>
  <si>
    <t>403007050R</t>
  </si>
  <si>
    <t>Труба ПП малошум (2.0) 50-3000 Jakko Prestige</t>
  </si>
  <si>
    <t>403008110R</t>
  </si>
  <si>
    <t>403009110R</t>
  </si>
  <si>
    <t>403010110R</t>
  </si>
  <si>
    <t>Труба ПП малошум (3.4) 110-750 Jakko Prestige</t>
  </si>
  <si>
    <t>403011110R</t>
  </si>
  <si>
    <t>Труба ПП малошум (3.4) 110-1000 Jakko Prestige</t>
  </si>
  <si>
    <t>403012110R</t>
  </si>
  <si>
    <t>Труба ПП малошум (3.4) 110-1500 Jakko Prestige</t>
  </si>
  <si>
    <t>403013110R</t>
  </si>
  <si>
    <t>Труба ПП малошум (3.4) 110-2000 Jakko Prestige</t>
  </si>
  <si>
    <t>403014110R</t>
  </si>
  <si>
    <t>Труба ПП малошум (3.4) 110-3000 Jakko Prestige</t>
  </si>
  <si>
    <t>403015050R</t>
  </si>
  <si>
    <t>403016110R</t>
  </si>
  <si>
    <t>403017050R</t>
  </si>
  <si>
    <t>403018110R</t>
  </si>
  <si>
    <t>403019110K</t>
  </si>
  <si>
    <t>Клипсы кан. 110 Jakko Prestige (разборная)</t>
  </si>
  <si>
    <t>403020110K</t>
  </si>
  <si>
    <t>403021110K</t>
  </si>
  <si>
    <t>403022050R</t>
  </si>
  <si>
    <t>403023110R</t>
  </si>
  <si>
    <t>403024050R</t>
  </si>
  <si>
    <t>403025110R</t>
  </si>
  <si>
    <t>403026050R</t>
  </si>
  <si>
    <t>403027110R</t>
  </si>
  <si>
    <t>403028110R</t>
  </si>
  <si>
    <t>403029050K</t>
  </si>
  <si>
    <t>Ревизия кан. 50 Jakko Prestige</t>
  </si>
  <si>
    <t>403030110K</t>
  </si>
  <si>
    <t>403031050R</t>
  </si>
  <si>
    <t>403032110R</t>
  </si>
  <si>
    <t>403033110R</t>
  </si>
  <si>
    <t>403034050R</t>
  </si>
  <si>
    <t>403035110R</t>
  </si>
  <si>
    <t>403036110R</t>
  </si>
  <si>
    <t>505001016K</t>
  </si>
  <si>
    <t>Труба Pert  16-2.0 Jakko (100 м) RED</t>
  </si>
  <si>
    <t>501002016K</t>
  </si>
  <si>
    <t>Труба Pert  16-2.0 Jakko (160 м)</t>
  </si>
  <si>
    <t>501003016K</t>
  </si>
  <si>
    <t>Труба Pert  16-2.0 Jakko (200 м)</t>
  </si>
  <si>
    <t>501004020K</t>
  </si>
  <si>
    <t>Труба Pert  20-2.0 Jakko (100 м)</t>
  </si>
  <si>
    <t>501005020K</t>
  </si>
  <si>
    <t>Труба Pert  20-2.0 Jakko (200 м)</t>
  </si>
  <si>
    <t>505006016K</t>
  </si>
  <si>
    <t>Труба Pert  16-2.0 Jakko (200 м) RED</t>
  </si>
  <si>
    <t>505007020K</t>
  </si>
  <si>
    <t>Труба Pert  20-2.0 Jakko (200 м) RED</t>
  </si>
  <si>
    <t>504008016R</t>
  </si>
  <si>
    <t>Фиксатор двойной  16 Jakko</t>
  </si>
  <si>
    <t>504009162R</t>
  </si>
  <si>
    <t>Якорная скоба для теплого пола 16-20</t>
  </si>
  <si>
    <t>604001110K</t>
  </si>
  <si>
    <t>Труба рифленая SN8 117/110 Jakko</t>
  </si>
  <si>
    <t>604002150K</t>
  </si>
  <si>
    <t>Труба рифленая с раструбом  SN8 180/150 (6 м) Jakko</t>
  </si>
  <si>
    <t>604003200K</t>
  </si>
  <si>
    <t>Труба рифленая с раструбом  SN8 235/200 (6 м) Jakko</t>
  </si>
  <si>
    <t>604004250K</t>
  </si>
  <si>
    <t>Труба рифленая с раструбом  SN8 287/250 (6 м) Jakko</t>
  </si>
  <si>
    <t>604005300K</t>
  </si>
  <si>
    <t>Труба рифленая с раструбом  SN8 346/300 (6 м) Jakko</t>
  </si>
  <si>
    <t>604006400K</t>
  </si>
  <si>
    <t>Труба рифленая с раструбом  SN8 470/400 (6 м) Jakko</t>
  </si>
  <si>
    <t>604007150T</t>
  </si>
  <si>
    <t>Заглушка рифленая  150</t>
  </si>
  <si>
    <t>604008200T</t>
  </si>
  <si>
    <t>Заглушка рифленая  200</t>
  </si>
  <si>
    <t>604009250T</t>
  </si>
  <si>
    <t>Заглушка рифленая  250</t>
  </si>
  <si>
    <t>604010300T</t>
  </si>
  <si>
    <t>Заглушка рифленая  300</t>
  </si>
  <si>
    <t>604011110K</t>
  </si>
  <si>
    <t>Муфта рифленая  110 Jakko</t>
  </si>
  <si>
    <t>604012150T</t>
  </si>
  <si>
    <t>Муфта рифленая  150 Jakko</t>
  </si>
  <si>
    <t>604013200T</t>
  </si>
  <si>
    <t>Муфта рифленая  200 Jakko</t>
  </si>
  <si>
    <t>604014250T</t>
  </si>
  <si>
    <t>Муфта рифленая  250 Jakko</t>
  </si>
  <si>
    <t>604015300T</t>
  </si>
  <si>
    <t>Муфта рифленая  300 Jakko</t>
  </si>
  <si>
    <t>604016400T</t>
  </si>
  <si>
    <t>Муфта рифленая  400 Jakko</t>
  </si>
  <si>
    <t>604017110T</t>
  </si>
  <si>
    <t>Отвод рифленый 45°  110</t>
  </si>
  <si>
    <t>604018150T</t>
  </si>
  <si>
    <t>Отвод рифленый 45°  150</t>
  </si>
  <si>
    <t>604019200T</t>
  </si>
  <si>
    <t>Отвод рифленый 45°  200</t>
  </si>
  <si>
    <t>604020250T</t>
  </si>
  <si>
    <t>Отвод рифленый 45°  250</t>
  </si>
  <si>
    <t>604021300T</t>
  </si>
  <si>
    <t>Отвод рифленый 45°  300</t>
  </si>
  <si>
    <t>604022400T</t>
  </si>
  <si>
    <t>Отвод рифленый 45°  400</t>
  </si>
  <si>
    <t>604023110T</t>
  </si>
  <si>
    <t>Отвод рифленый 90°  110</t>
  </si>
  <si>
    <t>604024150T</t>
  </si>
  <si>
    <t>Отвод рифленый 90°  150</t>
  </si>
  <si>
    <t>604025200T</t>
  </si>
  <si>
    <t>Отвод рифленый 90°  200</t>
  </si>
  <si>
    <t>604026250T</t>
  </si>
  <si>
    <t>Отвод рифленый 90°  250</t>
  </si>
  <si>
    <t>604027300T</t>
  </si>
  <si>
    <t>Отвод рифленый 90°  300</t>
  </si>
  <si>
    <t>604028400T</t>
  </si>
  <si>
    <t>Отвод рифленый 90°  400</t>
  </si>
  <si>
    <t>604029111T</t>
  </si>
  <si>
    <t>Переходник рифленый  150-110</t>
  </si>
  <si>
    <t>604030211T</t>
  </si>
  <si>
    <t>Переходник рифленый  200-110</t>
  </si>
  <si>
    <t>604031215T</t>
  </si>
  <si>
    <t>Переходник рифленый  200-150</t>
  </si>
  <si>
    <t>604032251T</t>
  </si>
  <si>
    <t>Переходник рифленый  250-110</t>
  </si>
  <si>
    <t>604033252T</t>
  </si>
  <si>
    <t>Переходник рифленый  250-200</t>
  </si>
  <si>
    <t>604034315T</t>
  </si>
  <si>
    <t>Переходник рифленый  300-150</t>
  </si>
  <si>
    <t>604035320T</t>
  </si>
  <si>
    <t>Переходник рифленый  300-200</t>
  </si>
  <si>
    <t>604036325T</t>
  </si>
  <si>
    <t>Переходник рифленый  300-250</t>
  </si>
  <si>
    <t>604037430T</t>
  </si>
  <si>
    <t>Переходник рифленый  400-300</t>
  </si>
  <si>
    <t>604038151T</t>
  </si>
  <si>
    <t>Переходник рифленый с вых. на ПВХ  150-110</t>
  </si>
  <si>
    <t>604039201T</t>
  </si>
  <si>
    <t>Переходник рифленый с вых. на ПВХ  200-110</t>
  </si>
  <si>
    <t>604040301T</t>
  </si>
  <si>
    <t>Переходник рифленый с вых. на ПВХ  300-110</t>
  </si>
  <si>
    <t>604041401T</t>
  </si>
  <si>
    <t>Переходник рифленый с вых. на ПВХ  400-110</t>
  </si>
  <si>
    <t>604042110T</t>
  </si>
  <si>
    <t>Резинка рифленая  110</t>
  </si>
  <si>
    <t>604043150T</t>
  </si>
  <si>
    <t>Резинка рифленая  150</t>
  </si>
  <si>
    <t>604044200T</t>
  </si>
  <si>
    <t>Резинка рифленая  200</t>
  </si>
  <si>
    <t>604045250T</t>
  </si>
  <si>
    <t>Резинка рифленая  250</t>
  </si>
  <si>
    <t>604046300T</t>
  </si>
  <si>
    <t>Резинка рифленая  300</t>
  </si>
  <si>
    <t>604047400T</t>
  </si>
  <si>
    <t>Резинка рифленая  400</t>
  </si>
  <si>
    <t>604048200T</t>
  </si>
  <si>
    <t>Тройник рифленый 45°  200</t>
  </si>
  <si>
    <t>604049300T</t>
  </si>
  <si>
    <t>Тройник рифленый 45°  300</t>
  </si>
  <si>
    <t>604050110T</t>
  </si>
  <si>
    <t>Тройник рифленый 90°  110</t>
  </si>
  <si>
    <t>604051150T</t>
  </si>
  <si>
    <t>Тройник рифленый 90°  150</t>
  </si>
  <si>
    <t>604052200T</t>
  </si>
  <si>
    <t>Тройник рифленый 90°  200</t>
  </si>
  <si>
    <t>604053250T</t>
  </si>
  <si>
    <t>Тройник рифленый 90°  250</t>
  </si>
  <si>
    <t>604054300T</t>
  </si>
  <si>
    <t>Тройник рифленый 90°  300</t>
  </si>
  <si>
    <t>604055400T</t>
  </si>
  <si>
    <t>Тройник рифленый 90°  400</t>
  </si>
  <si>
    <t>604056110T</t>
  </si>
  <si>
    <t>Тройник-переходник рифленый 90° 150-110</t>
  </si>
  <si>
    <t>604057215T</t>
  </si>
  <si>
    <t>Тройник-переходник рифленый 90° 200-150</t>
  </si>
  <si>
    <t>604058251T</t>
  </si>
  <si>
    <t>Тройник-переходник рифленый 90° 250-150</t>
  </si>
  <si>
    <t>604059320T</t>
  </si>
  <si>
    <t>Тройник-переходник рифленый 90° 300-200</t>
  </si>
  <si>
    <t>805001050R</t>
  </si>
  <si>
    <t>Муфта противопожарная 50</t>
  </si>
  <si>
    <t>805002110R</t>
  </si>
  <si>
    <t>Муфта противопожарная 110</t>
  </si>
  <si>
    <t>806003240T</t>
  </si>
  <si>
    <t>Ножницы 20-40 ECO</t>
  </si>
  <si>
    <t>806004240T</t>
  </si>
  <si>
    <t>Ножницы 20-40 COBRA</t>
  </si>
  <si>
    <t>806005232T</t>
  </si>
  <si>
    <t>806006020T</t>
  </si>
  <si>
    <t>Тефлоновая насадка 20 Gedikoglu</t>
  </si>
  <si>
    <t>806007025T</t>
  </si>
  <si>
    <t>Тефлоновая насадка 25 Gedikoglu</t>
  </si>
  <si>
    <t>806008032T</t>
  </si>
  <si>
    <t>Тефлоновая насадка 32 Gedikoglu</t>
  </si>
  <si>
    <t>806009040T</t>
  </si>
  <si>
    <t>Тефлоновая насадка 40 Gedikoglu</t>
  </si>
  <si>
    <t>806010050T</t>
  </si>
  <si>
    <t>Тефлоновая насадка 50 Gedikoglu</t>
  </si>
  <si>
    <t>806011063T</t>
  </si>
  <si>
    <t>Тефлоновая насадка 63 Gedikoglu</t>
  </si>
  <si>
    <t>806012075T</t>
  </si>
  <si>
    <t>Тефлоновая насадка 75 Gedikoglu</t>
  </si>
  <si>
    <t>806013090T</t>
  </si>
  <si>
    <t>Тефлоновая насадка 90 Gedikoglu</t>
  </si>
  <si>
    <t>806014110T</t>
  </si>
  <si>
    <t>Тефлоновая насадка 110 Gedikoglu</t>
  </si>
  <si>
    <t>Хомут в комплекте 1 1/2" (М 8×80) (47-51)</t>
  </si>
  <si>
    <t>Хомут в комплекте 2 1/2" (М 8×80) (72-78)</t>
  </si>
  <si>
    <t>Хомут в комплекте 2" (М 8×80) (59-65)</t>
  </si>
  <si>
    <t>Хомут в комплекте 3/4" (М 8×80) (26-30)</t>
  </si>
  <si>
    <t>Хомут в комплекте 3/8" (М 8×60) (15-19)</t>
  </si>
  <si>
    <t>Хомут в комплекте 8"</t>
  </si>
  <si>
    <t>806022000E</t>
  </si>
  <si>
    <t>Лен сантехнический JAKKO</t>
  </si>
  <si>
    <t>806023000E</t>
  </si>
  <si>
    <t>Нить льняная сантехническая  40 гр. 55 м. Jakko (25 шт/кор)</t>
  </si>
  <si>
    <t>806024000E</t>
  </si>
  <si>
    <t>Нить льняная сантехническая  80 гр. 110 м. Jakko (16 шт/кор)</t>
  </si>
  <si>
    <t>804025032R</t>
  </si>
  <si>
    <t>Уплотнительное кольцо 32 мм.</t>
  </si>
  <si>
    <t>804026040R</t>
  </si>
  <si>
    <t>Уплотнительное кольцо 40 мм.</t>
  </si>
  <si>
    <t>804027050R</t>
  </si>
  <si>
    <t>Уплотнительное кольцо 50 мм.</t>
  </si>
  <si>
    <t>804028110R</t>
  </si>
  <si>
    <t>Уплотнительное кольцо 110 мм.</t>
  </si>
  <si>
    <t>804029160R</t>
  </si>
  <si>
    <t>Уплотнительное кольцо 160 мм.</t>
  </si>
  <si>
    <t>АРТИКУЛ</t>
  </si>
  <si>
    <t>ПАКЕТ</t>
  </si>
  <si>
    <t>КОРОБКА</t>
  </si>
  <si>
    <t>ЦЕНА</t>
  </si>
  <si>
    <t>ЗАКАЗ</t>
  </si>
  <si>
    <t>ВАША ЦЕНА СО СКИДКОЙ</t>
  </si>
  <si>
    <t>СУММА</t>
  </si>
  <si>
    <t>ВЕС</t>
  </si>
  <si>
    <t>ОБЪЕМ</t>
  </si>
  <si>
    <t>НОМЕНКЛАТУРА</t>
  </si>
  <si>
    <t>Соединение для водосчетчика ППР  белый 25x1" Jakko</t>
  </si>
  <si>
    <t>Соединение для водосчетчика ППР  белый 32x1 1/4" Jakko</t>
  </si>
  <si>
    <t>101316202K</t>
  </si>
  <si>
    <t>Труба ПП малошум (2.0) 50-250 Jakko Prestige</t>
  </si>
  <si>
    <t>Труба ПП малошум (2.0) 50-500 Jakko Prestige</t>
  </si>
  <si>
    <t>Труба ПП малошум (3.4) 110-250 Jakko Prestige</t>
  </si>
  <si>
    <t>Труба ПП малошум (3.4) 110-500 Jakko Prestige</t>
  </si>
  <si>
    <t>Заглушка кан. 50 Jakko Prestige</t>
  </si>
  <si>
    <t>Заглушка кан. 110 Jakko Prestige</t>
  </si>
  <si>
    <t>Клипсы кан. 50 Jakko Prestige</t>
  </si>
  <si>
    <t>Клипсы кан. 110 Jakko Prestige</t>
  </si>
  <si>
    <t>Крестовина кан. 87° 110-50 Jakko Prestige</t>
  </si>
  <si>
    <t>Крестовина кан. 87° 110-110 Jakko Prestige</t>
  </si>
  <si>
    <t>Муфта кан. 50 Jakko Prestige (ремонтная)</t>
  </si>
  <si>
    <t>Муфта кан. 110 Jakko Prestige (ремонтная)</t>
  </si>
  <si>
    <t>Отвод кан. 45° 50 Jakko Prestige</t>
  </si>
  <si>
    <t>Отвод кан. 45° 110 Jakko Prestige</t>
  </si>
  <si>
    <t>Отвод кан. 87° 50 Jakko Prestige</t>
  </si>
  <si>
    <t>Отвод кан. 87° 110 Jakko Prestige</t>
  </si>
  <si>
    <t>Переходник кан. 110-50 Jakko Prestige</t>
  </si>
  <si>
    <t>Ревизия кан. 110 Jakko Prestige</t>
  </si>
  <si>
    <t>Тройник кан. 45° 50-50 Jakko Prestige</t>
  </si>
  <si>
    <t>Тройник кан. 45° 110-50 Jakko Prestige</t>
  </si>
  <si>
    <t>Тройник кан. 45° 110-110 Jakko Prestige</t>
  </si>
  <si>
    <t>Тройник кан. 87° 50-50 Jakko Prestige</t>
  </si>
  <si>
    <t>Тройник кан. 87° 110-50 Jakko Prestige</t>
  </si>
  <si>
    <t>Тройник кан. 87° 110-110 Jakko Prestige</t>
  </si>
  <si>
    <t>202092110R</t>
  </si>
  <si>
    <t>ТОЛЩИНА</t>
  </si>
  <si>
    <t>УПАКОВКА</t>
  </si>
  <si>
    <t>202135050K</t>
  </si>
  <si>
    <t>202136110K</t>
  </si>
  <si>
    <t>202137050K</t>
  </si>
  <si>
    <t>202138110K</t>
  </si>
  <si>
    <t>202139110T</t>
  </si>
  <si>
    <t>202140110T</t>
  </si>
  <si>
    <t>202141110T</t>
  </si>
  <si>
    <t>202142050T</t>
  </si>
  <si>
    <t>202143050T</t>
  </si>
  <si>
    <t>202144050T</t>
  </si>
  <si>
    <t>Заглушка нар.кан.160</t>
  </si>
  <si>
    <t>806015500R</t>
  </si>
  <si>
    <t>806016501R</t>
  </si>
  <si>
    <t>Хомут в комплекте 1/2" (М 8×80) (20-25)</t>
  </si>
  <si>
    <t>806017502R</t>
  </si>
  <si>
    <t>806018503R</t>
  </si>
  <si>
    <t>Хомут в комплекте 1"(М 8×80)  (32-36)</t>
  </si>
  <si>
    <t>806019504R</t>
  </si>
  <si>
    <t>Хомут в комплекте 1 1/4"(М 8×80) (39-46)</t>
  </si>
  <si>
    <t>806020505R</t>
  </si>
  <si>
    <t>806021506R</t>
  </si>
  <si>
    <t>806022507R</t>
  </si>
  <si>
    <t>806023508R</t>
  </si>
  <si>
    <t>806024509R</t>
  </si>
  <si>
    <t>Хомут в комплекте 5"( М 10×100) (139-142)</t>
  </si>
  <si>
    <t>806025510R</t>
  </si>
  <si>
    <t>Хомут в комплекте 6" (М 10×100) (159-166)</t>
  </si>
  <si>
    <t>806026511R</t>
  </si>
  <si>
    <t>250 гр.</t>
  </si>
  <si>
    <t>80 гр./110 м.</t>
  </si>
  <si>
    <t>40 гр./55 м.</t>
  </si>
  <si>
    <t>Сварочный аппарат ПП Millenium (1,5 кВт)  20-63 (GM 0008)</t>
  </si>
  <si>
    <t>Сварочный аппарат ПП (2 кВт)  20-125 (GM 0021)</t>
  </si>
  <si>
    <t>Опресовочный станок -0-5 Mpa  Gedikoglu (GM 0030)</t>
  </si>
  <si>
    <t>806005233T</t>
  </si>
  <si>
    <t>806005234T</t>
  </si>
  <si>
    <t>806005235T</t>
  </si>
  <si>
    <t>806005240T</t>
  </si>
  <si>
    <t>СКИДКА</t>
  </si>
  <si>
    <t>г. Новосибирск, ул. Приграничная, 1   ИНН 5402039769</t>
  </si>
  <si>
    <t>№</t>
  </si>
  <si>
    <t>Номенклатура.Наименование для печати</t>
  </si>
  <si>
    <t>101010020K</t>
  </si>
  <si>
    <t>Труба ППР  белый  (PN 16) 20 Jakko</t>
  </si>
  <si>
    <t>101011025K</t>
  </si>
  <si>
    <t>Труба ППР  белый  (PN 16) 25 Jakko</t>
  </si>
  <si>
    <t>101012032K</t>
  </si>
  <si>
    <t>Труба ППР  белый  (PN 16) 32 Jakko</t>
  </si>
  <si>
    <t>101013040K</t>
  </si>
  <si>
    <t>Труба ППР  белый  (PN 16) 40 Jakko</t>
  </si>
  <si>
    <t>101014050K</t>
  </si>
  <si>
    <t>Труба ППР  белый  (PN 16) 50 Jakko</t>
  </si>
  <si>
    <t>101015063K</t>
  </si>
  <si>
    <t>Труба ППР  белый  (PN 16) 63 Jakko</t>
  </si>
  <si>
    <t>101016075K</t>
  </si>
  <si>
    <t>Труба ППР  белый  (PN 16) 75 Jakko</t>
  </si>
  <si>
    <t>101017090K</t>
  </si>
  <si>
    <t>Труба ППР  белый  (PN 16) 90 Jakko</t>
  </si>
  <si>
    <t>101018110K</t>
  </si>
  <si>
    <t>Труба ППР  белый  (PN 16) 110 Jakko</t>
  </si>
  <si>
    <t>101028020R</t>
  </si>
  <si>
    <t>Труба ППР  белый  (PN 20) 20 Jakko 2м</t>
  </si>
  <si>
    <t>101029025R</t>
  </si>
  <si>
    <t>Труба ППР  белый  (PN 20) 25 Jakko 2м</t>
  </si>
  <si>
    <t>101030032R</t>
  </si>
  <si>
    <t>Труба ППР  белый  (PN 20) 32 Jakko 2м</t>
  </si>
  <si>
    <t>101031040R</t>
  </si>
  <si>
    <t>Труба ППР  белый  (PN 20) 40 Jakko 2м</t>
  </si>
  <si>
    <t>101032050R</t>
  </si>
  <si>
    <t>Труба ППР  белый  (PN 20) 50 Jakko 2м</t>
  </si>
  <si>
    <t>101051020R</t>
  </si>
  <si>
    <t>Труба ППР стекловолокном  белый  (PN 20) 20 Jakko 2м</t>
  </si>
  <si>
    <t>101052025R</t>
  </si>
  <si>
    <t>Труба ППР стекловолокном  белый  (PN 20) 25 Jakko 2м</t>
  </si>
  <si>
    <t>101053032R</t>
  </si>
  <si>
    <t>Труба ППР стекловолокном  белый  (PN 20) 32 Jakko 2м</t>
  </si>
  <si>
    <t>101054040R</t>
  </si>
  <si>
    <t>Труба ППР стекловолокном  белый  (PN 20) 40 Jakko 2м</t>
  </si>
  <si>
    <t>101055050R</t>
  </si>
  <si>
    <t>Труба ППР стекловолокном  белый  (PN 20) 50 Jakko 2м</t>
  </si>
  <si>
    <t>101056020R</t>
  </si>
  <si>
    <t>Труба ППР стекловолокном  белый  (PN 25) 20 Jakko 2м</t>
  </si>
  <si>
    <t>101057025R</t>
  </si>
  <si>
    <t>Труба ППР стекловолокном  белый  (PN 25) 25 Jakko 2м</t>
  </si>
  <si>
    <t>101058032R</t>
  </si>
  <si>
    <t>Труба ППР стекловолокном  белый  (PN 25) 32 Jakko 2м</t>
  </si>
  <si>
    <t>101208025K</t>
  </si>
  <si>
    <t>Клипсы двойные ППР  белый 25 Jakko</t>
  </si>
  <si>
    <t>101209032K</t>
  </si>
  <si>
    <t>Клипсы двойные ППР  белый 32 Jakko</t>
  </si>
  <si>
    <t>101210020T</t>
  </si>
  <si>
    <t>Отвод вн.-нар. ППР 45°  белый 20 Jakko</t>
  </si>
  <si>
    <t>101211025T</t>
  </si>
  <si>
    <t>Отвод вн.-нар. ППР 45°  белый 25 Jakko</t>
  </si>
  <si>
    <t>101212032T</t>
  </si>
  <si>
    <t>Отвод вн.-нар. ППР 45°  белый 32 Jakko</t>
  </si>
  <si>
    <t>101213020T</t>
  </si>
  <si>
    <t>Отвод вн.-нар. ППР 90°  белый 20 Jakko</t>
  </si>
  <si>
    <t>101214025T</t>
  </si>
  <si>
    <t>Отвод вн.-нар. ППР 90°  белый 25 Jakko</t>
  </si>
  <si>
    <t>101215032T</t>
  </si>
  <si>
    <t>Отвод вн.-нар. ППР 90°  белый 32 Jakko</t>
  </si>
  <si>
    <t>101216225T</t>
  </si>
  <si>
    <t>Отвод-переходник ППР 90°  белый 25-20 Jakko</t>
  </si>
  <si>
    <t>101217320T</t>
  </si>
  <si>
    <t>Отвод-переходник ППР 90°  белый 32-20 Jakko</t>
  </si>
  <si>
    <t>101218325T</t>
  </si>
  <si>
    <t>Отвод-переходник ППР 90°  белый 32-25 Jakko</t>
  </si>
  <si>
    <t>101293204K</t>
  </si>
  <si>
    <t>Отвод ППР с нар. рез с фланцем двойной  белый 20x3/4" Jakko</t>
  </si>
  <si>
    <t>101318321K</t>
  </si>
  <si>
    <t>Фильтр ППР нар.  белый 32x1" Jakko</t>
  </si>
  <si>
    <t>101319202T</t>
  </si>
  <si>
    <t>Адаптер ППР с накид.гайкой  белый 20x1/2" Jakko</t>
  </si>
  <si>
    <t>101320254T</t>
  </si>
  <si>
    <t>Адаптер ППР с накид.гайкой  белый 25x3/4" Jakko</t>
  </si>
  <si>
    <t>101321502T</t>
  </si>
  <si>
    <t>Крестовина ППР с вн.резьбой  серый 50x1/2" Jakko</t>
  </si>
  <si>
    <t>101322632T</t>
  </si>
  <si>
    <t>Крестовина ППР с вн.резьбой  серый 63x1/2" Jakko</t>
  </si>
  <si>
    <t>101323202T</t>
  </si>
  <si>
    <t>Тройник ППР с накид.гайкой  белый 20x1/2" Jakko</t>
  </si>
  <si>
    <t>101324252T</t>
  </si>
  <si>
    <t>Тройник ППР с накид.гайкой  белый 25x1/2" Jakko</t>
  </si>
  <si>
    <t>101325254T</t>
  </si>
  <si>
    <t>Тройник ППР с накид.гайкой  белый 25x3/4" Jakko</t>
  </si>
  <si>
    <t>202015040R</t>
  </si>
  <si>
    <t>Труба кан. ПП  (1.8) 40-3000 Jakko</t>
  </si>
  <si>
    <t>202053110R</t>
  </si>
  <si>
    <t>Труба кан. ПП  (2.7) 110-5000 Jakko</t>
  </si>
  <si>
    <t>202054050R</t>
  </si>
  <si>
    <t>Труба ПП  (1.8) 50-250 Jakko</t>
  </si>
  <si>
    <t>202055050R</t>
  </si>
  <si>
    <t>Труба ПП  (1.8) 50-500 Jakko</t>
  </si>
  <si>
    <t>202056050R</t>
  </si>
  <si>
    <t>Труба ПП  (1.8) 50-1000 Jakko</t>
  </si>
  <si>
    <t>202057050R</t>
  </si>
  <si>
    <t>Труба ПП  (1.8) 50-2000 Jakko</t>
  </si>
  <si>
    <t>202058050R</t>
  </si>
  <si>
    <t>Труба ПП  (1.8) 50-3000 Jakko</t>
  </si>
  <si>
    <t>202059110R</t>
  </si>
  <si>
    <t>Труба ПП  (2.2) 110-250 Jakko</t>
  </si>
  <si>
    <t>202060110R</t>
  </si>
  <si>
    <t>Труба ПП  (2.2) 110-500 Jakko</t>
  </si>
  <si>
    <t>202061110R</t>
  </si>
  <si>
    <t>Труба ПП  (2.2) 110-1000 Jakko</t>
  </si>
  <si>
    <t>202062110R</t>
  </si>
  <si>
    <t>Труба ПП  (2.2) 110-1500 Jakko</t>
  </si>
  <si>
    <t>202063110R</t>
  </si>
  <si>
    <t>Труба ПП  (2.2) 110-2000 Jakko</t>
  </si>
  <si>
    <t>202064110R</t>
  </si>
  <si>
    <t>Труба ПП  (2.2) 110-3000 Jakko</t>
  </si>
  <si>
    <t>202065110R</t>
  </si>
  <si>
    <t>Труба ПП  (2.7) 110-250 Jakko</t>
  </si>
  <si>
    <t>202066110R</t>
  </si>
  <si>
    <t>Труба ПП  (2.7) 110-500 Jakko</t>
  </si>
  <si>
    <t>202067110R</t>
  </si>
  <si>
    <t>Труба ПП  (2.7) 110-1000 Jakko</t>
  </si>
  <si>
    <t>202068110R</t>
  </si>
  <si>
    <t>Труба ПП  (2.7) 110-2000 Jakko</t>
  </si>
  <si>
    <t>202069110R</t>
  </si>
  <si>
    <t>Труба ПП  (2.7) 110-3000 Jakko</t>
  </si>
  <si>
    <t>202070050R</t>
  </si>
  <si>
    <t>Труба ПП для фильтра (1.5) 50-247 Jakko</t>
  </si>
  <si>
    <t>202071050R</t>
  </si>
  <si>
    <t>Труба ПП для фильтра (1.5) 50-501 Jakko</t>
  </si>
  <si>
    <t>202100110R</t>
  </si>
  <si>
    <t>Отвод (лев-прав) кан. 87° серый 110-50 Jakko</t>
  </si>
  <si>
    <t>202135050R</t>
  </si>
  <si>
    <t>202136110R</t>
  </si>
  <si>
    <t>202137050R</t>
  </si>
  <si>
    <t>202138110R</t>
  </si>
  <si>
    <t>202139110K</t>
  </si>
  <si>
    <t>202140110K</t>
  </si>
  <si>
    <t>202155075R</t>
  </si>
  <si>
    <t>Заглушка кан. серый 75 Jakko</t>
  </si>
  <si>
    <t>202156110R</t>
  </si>
  <si>
    <t>Заглушка кан. 110 Jakko</t>
  </si>
  <si>
    <t>202157110R</t>
  </si>
  <si>
    <t>202158075K</t>
  </si>
  <si>
    <t>Клипсы кан. серый 75 Jakko</t>
  </si>
  <si>
    <t>202159110R</t>
  </si>
  <si>
    <t>Клипсы кан.  110 Jakko</t>
  </si>
  <si>
    <t>202160075K</t>
  </si>
  <si>
    <t>Крестовина кан. 45° серый 75-50 Jakko</t>
  </si>
  <si>
    <t>202161075K</t>
  </si>
  <si>
    <t>Крестовина кан. 45° серый 75-75 Jakko</t>
  </si>
  <si>
    <t>202162110K</t>
  </si>
  <si>
    <t>Крестовина кан. 45° серый 110-75 Jakko</t>
  </si>
  <si>
    <t>202163075K</t>
  </si>
  <si>
    <t>Крестовина кан. 87° серый 75-50 Jakko</t>
  </si>
  <si>
    <t>202164075K</t>
  </si>
  <si>
    <t>Крестовина кан. 87° серый 75-75 Jakko</t>
  </si>
  <si>
    <t>202165110R</t>
  </si>
  <si>
    <t>Крестовина кан. 87°  левый  серый 110-50 Jakko</t>
  </si>
  <si>
    <t>202166110R</t>
  </si>
  <si>
    <t>Крестовина кан. 87°  правый  серый 110-50 Jakko</t>
  </si>
  <si>
    <t>202167110R</t>
  </si>
  <si>
    <t>Крестовина (тыл) кан. серый 87° 110-50 Jakkо</t>
  </si>
  <si>
    <t>202168050R</t>
  </si>
  <si>
    <t>Муфта кан. 50 Jakko (ремонтная)</t>
  </si>
  <si>
    <t>202169075K</t>
  </si>
  <si>
    <t xml:space="preserve">Муфта кан. серый 75 Jakko (ремонтная) </t>
  </si>
  <si>
    <t>202170110R</t>
  </si>
  <si>
    <t>Муфта кан. 110 Jakko (ремонтная)</t>
  </si>
  <si>
    <t>202171050R</t>
  </si>
  <si>
    <t>Отвод кан. 45° 50 Jakko</t>
  </si>
  <si>
    <t>202172075R</t>
  </si>
  <si>
    <t>Отвод кан. 45° серый 75 Jakko</t>
  </si>
  <si>
    <t>202173075R</t>
  </si>
  <si>
    <t>Отвод кан. 45° 110 Jakko</t>
  </si>
  <si>
    <t>202174050R</t>
  </si>
  <si>
    <t>Отвод кан. 87° 50 Jakko</t>
  </si>
  <si>
    <t>202175075R</t>
  </si>
  <si>
    <t>Отвод кан. 87° серый 75 Jakko</t>
  </si>
  <si>
    <t>202176110R</t>
  </si>
  <si>
    <t>Отвод кан. 87° 110 Jakko</t>
  </si>
  <si>
    <t>202177110R</t>
  </si>
  <si>
    <t>202178074R</t>
  </si>
  <si>
    <t>202179074R</t>
  </si>
  <si>
    <t>202180075K</t>
  </si>
  <si>
    <t>Переходник кан. серый 75-50 Jakko</t>
  </si>
  <si>
    <t>202181110R</t>
  </si>
  <si>
    <t>Переходник кан. 110-50 Jakko</t>
  </si>
  <si>
    <t>202182075K</t>
  </si>
  <si>
    <t>Ревизия кан. серый 75 Jakko</t>
  </si>
  <si>
    <t>202183110K</t>
  </si>
  <si>
    <t xml:space="preserve">Ревизия кан. серый 110 </t>
  </si>
  <si>
    <t>202184050R</t>
  </si>
  <si>
    <t>Тройник кан. 45°  50-50 Jakko</t>
  </si>
  <si>
    <t>202185110R</t>
  </si>
  <si>
    <t>Тройник кан. 45° серый 110-75 Jakko</t>
  </si>
  <si>
    <t>202186050R</t>
  </si>
  <si>
    <t>Тройник кан. 87°  50-50 Jakko</t>
  </si>
  <si>
    <t>202187110R</t>
  </si>
  <si>
    <t>Тройник кан. 87° 110-50 Jakko</t>
  </si>
  <si>
    <t>202188110R</t>
  </si>
  <si>
    <t>Тройник кан. 87° серый 110-75 Jakko</t>
  </si>
  <si>
    <t>202189110R</t>
  </si>
  <si>
    <t>Тройник кан. 87° 110-110 Jakko</t>
  </si>
  <si>
    <t>303016160R</t>
  </si>
  <si>
    <t>Труба нар.кан. ПП  (2.7) 110-1000 Jakko</t>
  </si>
  <si>
    <t>303017160R</t>
  </si>
  <si>
    <t>Труба нар.кан. ПП  (2.7) 110-2000 Jakko</t>
  </si>
  <si>
    <t>303018160R</t>
  </si>
  <si>
    <t>Труба нар.кан. ПП  (2.7) 110-3000 Jakko</t>
  </si>
  <si>
    <t>303029200R</t>
  </si>
  <si>
    <t>Муфта нар.кан. 200 (ремонтная)</t>
  </si>
  <si>
    <t>303042200R</t>
  </si>
  <si>
    <t>Отвод нар. кан. 87°/ 200</t>
  </si>
  <si>
    <t>704001032K</t>
  </si>
  <si>
    <t>704002020K</t>
  </si>
  <si>
    <t>704003025K</t>
  </si>
  <si>
    <t>704004040K</t>
  </si>
  <si>
    <t>704005050K</t>
  </si>
  <si>
    <t>704006063K</t>
  </si>
  <si>
    <t>704007020T</t>
  </si>
  <si>
    <t>Заглушка компрессионная  20 Jakko</t>
  </si>
  <si>
    <t>704008025T</t>
  </si>
  <si>
    <t>Заглушка компрессионная  25 Jakko</t>
  </si>
  <si>
    <t>704009032T</t>
  </si>
  <si>
    <t>Заглушка компрессионная  32 Jakko</t>
  </si>
  <si>
    <t>704010040T</t>
  </si>
  <si>
    <t>Заглушка компрессионная  40 Jakko</t>
  </si>
  <si>
    <t>704011050T</t>
  </si>
  <si>
    <t>Заглушка компрессионная  50 Jakko</t>
  </si>
  <si>
    <t>704012063T</t>
  </si>
  <si>
    <t>Заглушка компрессионная  63 Jakko</t>
  </si>
  <si>
    <t>704013321T</t>
  </si>
  <si>
    <t>Кран шар компрес. вн  32x1" Jakko</t>
  </si>
  <si>
    <t>704014202T</t>
  </si>
  <si>
    <t>Кран шаровый компрес.  20-20 Jakko</t>
  </si>
  <si>
    <t>704015252T</t>
  </si>
  <si>
    <t>Кран шаровый компрес.  25-25 Jakko</t>
  </si>
  <si>
    <t>704016323T</t>
  </si>
  <si>
    <t>Кран шаровый компрес.  32-32 Jakko</t>
  </si>
  <si>
    <t>704017404T</t>
  </si>
  <si>
    <t>Кран шаровый компрес.  40-40 Jakko</t>
  </si>
  <si>
    <t>704018505T</t>
  </si>
  <si>
    <t>Кран шаровый компрес.  50-50 Jakko</t>
  </si>
  <si>
    <t>704019636T</t>
  </si>
  <si>
    <t>Кран шаровый компрес.  63-63 Jakko</t>
  </si>
  <si>
    <t>704020202T</t>
  </si>
  <si>
    <t>Муфта компрес. с вн. рез.  20x1/2" Jakko</t>
  </si>
  <si>
    <t>704021204T</t>
  </si>
  <si>
    <t>Муфта компрес. с вн. рез.  20x3/4" Jakko</t>
  </si>
  <si>
    <t>704022252T</t>
  </si>
  <si>
    <t>Муфта компрес. с вн. рез.  25x1/2" Jakko</t>
  </si>
  <si>
    <t>704023254T</t>
  </si>
  <si>
    <t>Муфта компрес. с вн. рез.  25x3/4" Jakko</t>
  </si>
  <si>
    <t>704024251T</t>
  </si>
  <si>
    <t>Муфта компрес. с вн. рез.  25x1" Jakko</t>
  </si>
  <si>
    <t>704025322T</t>
  </si>
  <si>
    <t>Муфта компрес. с вн. рез.  32x1/2" Jakko</t>
  </si>
  <si>
    <t>704026324T</t>
  </si>
  <si>
    <t>Муфта компрес. с вн. рез.  32x3/4" Jakko</t>
  </si>
  <si>
    <t>704027321T</t>
  </si>
  <si>
    <t>Муфта компрес. с вн. рез.  32x1" Jakko</t>
  </si>
  <si>
    <t>704028324T</t>
  </si>
  <si>
    <t>Муфта компрес. с вн. рез.  32x1 1/4" Jakko</t>
  </si>
  <si>
    <t>704029404T</t>
  </si>
  <si>
    <t>Муфта компрес. с вн. рез.  40x1 1/4" Jakko</t>
  </si>
  <si>
    <t>704030402T</t>
  </si>
  <si>
    <t>Муфта компрес. с вн. рез.  40x1 1/2" Jakko</t>
  </si>
  <si>
    <t>704031504T</t>
  </si>
  <si>
    <t>Муфта компрес. с вн. рез.  50x1 1/4" Jakko</t>
  </si>
  <si>
    <t>704032502T</t>
  </si>
  <si>
    <t>Муфта компрес. с вн. рез.  50x1 1/2" Jakko</t>
  </si>
  <si>
    <t>704033512T</t>
  </si>
  <si>
    <t>Муфта компрес. с вн. рез.  50x2" Jakko</t>
  </si>
  <si>
    <t>704034502T</t>
  </si>
  <si>
    <t>Муфта компрес. с нар. рез.  20x1/2" Jakko</t>
  </si>
  <si>
    <t>704035204T</t>
  </si>
  <si>
    <t>Муфта компрес. с нар. рез.  20x3/4" Jakko</t>
  </si>
  <si>
    <t>704036252T</t>
  </si>
  <si>
    <t>Муфта компрес. с нар. рез.  25x1/2" Jakko</t>
  </si>
  <si>
    <t>704037254T</t>
  </si>
  <si>
    <t>Муфта компрес. с нар. рез.  25x3/4" Jakko</t>
  </si>
  <si>
    <t>704038251T</t>
  </si>
  <si>
    <t>Муфта компрес. с нар. рез.  25x1" Jakko</t>
  </si>
  <si>
    <t>704039322T</t>
  </si>
  <si>
    <t>Муфта компрес. с нар. рез.  32x1/2" Jakko</t>
  </si>
  <si>
    <t>704040324T</t>
  </si>
  <si>
    <t>Муфта компрес. с нар. рез.  32x3/4" Jakko</t>
  </si>
  <si>
    <t>704041321T</t>
  </si>
  <si>
    <t>Муфта компрес. с нар. рез.  32x1" Jakko</t>
  </si>
  <si>
    <t>704042324T</t>
  </si>
  <si>
    <t>Муфта компрес. с нар. рез.  32x1 1/4" Jakko</t>
  </si>
  <si>
    <t>704043404T</t>
  </si>
  <si>
    <t>Муфта компрес. с нар. рез.  40x1 1/4" Jakko</t>
  </si>
  <si>
    <t>704044402T</t>
  </si>
  <si>
    <t>Муфта компрес. с нар. рез.  40x1 1/2" Jakko</t>
  </si>
  <si>
    <t>704045504T</t>
  </si>
  <si>
    <t>Муфта компрес. с нар. рез.  50x1 1/4" Jakko</t>
  </si>
  <si>
    <t>704046502T</t>
  </si>
  <si>
    <t>Муфта компрес. с нар. рез.  50x1 1/2" Jakko</t>
  </si>
  <si>
    <t>704047502T</t>
  </si>
  <si>
    <t>Муфта компрес. с нар. рез.  50x2" Jakko</t>
  </si>
  <si>
    <t>704048632T</t>
  </si>
  <si>
    <t>Муфта компрес. с нар. рез.  63x2" Jakko</t>
  </si>
  <si>
    <t>704049020T</t>
  </si>
  <si>
    <t>Муфта компрессионная  20 Jakko</t>
  </si>
  <si>
    <t>704050025T</t>
  </si>
  <si>
    <t>Муфта компрессионная  25 Jakko</t>
  </si>
  <si>
    <t>704051032T</t>
  </si>
  <si>
    <t>Муфта компрессионная  32 Jakko</t>
  </si>
  <si>
    <t>704052040T</t>
  </si>
  <si>
    <t>Муфта компрессионная  40 Jakko</t>
  </si>
  <si>
    <t>704053050T</t>
  </si>
  <si>
    <t>Муфта компрессионная  50 Jakko</t>
  </si>
  <si>
    <t>704054063T</t>
  </si>
  <si>
    <t>Муфта компрессионная  63 Jakko</t>
  </si>
  <si>
    <t>704055202T</t>
  </si>
  <si>
    <t>Отвод компрес. с вн. рез.  20x1/2" Jakko</t>
  </si>
  <si>
    <t>704056252T</t>
  </si>
  <si>
    <t>Отвод компрес. с вн. рез.  25x1/2" Jakko</t>
  </si>
  <si>
    <t>704057254T</t>
  </si>
  <si>
    <t>Отвод компрес. с вн. рез.  25x3/4" Jakko</t>
  </si>
  <si>
    <t>704058321T</t>
  </si>
  <si>
    <t>Отвод компрес. с вн. рез.  32x1" Jakko</t>
  </si>
  <si>
    <t>704059202T</t>
  </si>
  <si>
    <t>Отвод компрес. с нар. рез.  20x1/2" Jakko</t>
  </si>
  <si>
    <t>704060254T</t>
  </si>
  <si>
    <t>Отвод компрес. с нар. рез.  25x3/4" Jakko</t>
  </si>
  <si>
    <t>704061251T</t>
  </si>
  <si>
    <t>Отвод компрес. с нар. рез.  25x1" Jakko</t>
  </si>
  <si>
    <t>704062321T</t>
  </si>
  <si>
    <t>Отвод компрес. с нар. рез.  32x1" Jakko</t>
  </si>
  <si>
    <t>704063020T</t>
  </si>
  <si>
    <t>Отвод компрессионный  20 Jakko</t>
  </si>
  <si>
    <t>704064025T</t>
  </si>
  <si>
    <t>Отвод компрессионный  25 Jakko</t>
  </si>
  <si>
    <t>704065032T</t>
  </si>
  <si>
    <t>Отвод компрессионный  32 Jakko</t>
  </si>
  <si>
    <t>704066040T</t>
  </si>
  <si>
    <t>Отвод компрессионный  40 Jakko</t>
  </si>
  <si>
    <t>704067050T</t>
  </si>
  <si>
    <t>Отвод компрессионный  50 Jakko</t>
  </si>
  <si>
    <t>704068063T</t>
  </si>
  <si>
    <t>Отвод компрессионный  63 Jakko</t>
  </si>
  <si>
    <t>704069220T</t>
  </si>
  <si>
    <t>Переходник компрес.  25/20 Jakko</t>
  </si>
  <si>
    <t>704070320T</t>
  </si>
  <si>
    <t>Переходник компрес.  32/20 Jakko</t>
  </si>
  <si>
    <t>704071325T</t>
  </si>
  <si>
    <t>Переходник компрес.  32/25 Jakko</t>
  </si>
  <si>
    <t>704072525T</t>
  </si>
  <si>
    <t>Переходник компрес.  50/25 Jakko</t>
  </si>
  <si>
    <t>704073540T</t>
  </si>
  <si>
    <t>Переходник компрес.  50/40 Jakko</t>
  </si>
  <si>
    <t>704074632T</t>
  </si>
  <si>
    <t>Переходник компрес.  63/32 Jakko</t>
  </si>
  <si>
    <t>704075650T</t>
  </si>
  <si>
    <t>Переходник компрес.  63/50 Jakko</t>
  </si>
  <si>
    <t>704076322T</t>
  </si>
  <si>
    <t>Седелка 32x1/2" Jakko</t>
  </si>
  <si>
    <t>704077324T</t>
  </si>
  <si>
    <t>Седелка 32x3/4" Jakko</t>
  </si>
  <si>
    <t>704078402T</t>
  </si>
  <si>
    <t>Седелка 40x1/2" Jakko</t>
  </si>
  <si>
    <t>704079404T</t>
  </si>
  <si>
    <t>Седелка 40x3/4" Jakko</t>
  </si>
  <si>
    <t>704080631T</t>
  </si>
  <si>
    <t>Седелка 63x1" Jakko</t>
  </si>
  <si>
    <t>704081111T</t>
  </si>
  <si>
    <t>Седелка 110x1" Jakko</t>
  </si>
  <si>
    <t>704082112T</t>
  </si>
  <si>
    <t>Седелка 110x2" Jakko</t>
  </si>
  <si>
    <t>704083161T</t>
  </si>
  <si>
    <t>Седелка 160x1" Jakko</t>
  </si>
  <si>
    <t>704084162T</t>
  </si>
  <si>
    <t>Седелка 160x2" Jakko</t>
  </si>
  <si>
    <t>704085202T</t>
  </si>
  <si>
    <t>Тройник компрес. с вн. рез.  20x1/2" Jakko</t>
  </si>
  <si>
    <t>704086254T</t>
  </si>
  <si>
    <t>Тройник компрес. с вн. рез.  25x3/4" Jakko</t>
  </si>
  <si>
    <t>704087322T</t>
  </si>
  <si>
    <t>Тройник компрес. с вн. рез.  32x1/2" Jakko</t>
  </si>
  <si>
    <t>704088321T</t>
  </si>
  <si>
    <t>Тройник компрес. с вн. рез.  32x1" Jakko</t>
  </si>
  <si>
    <t>704089404T</t>
  </si>
  <si>
    <t>Тройник компрес. с вн. рез.  40x1 1/4" Jakko</t>
  </si>
  <si>
    <t>704090202T</t>
  </si>
  <si>
    <t>Тройник компрес. с нар. рез.  20x1/2" Jakko</t>
  </si>
  <si>
    <t>704091254T</t>
  </si>
  <si>
    <t>Тройник компрес. с нар. рез.  25x3/4" Jakko</t>
  </si>
  <si>
    <t>704092322T</t>
  </si>
  <si>
    <t>Тройник компрес. с нар. рез.  32x1/2" Jakko</t>
  </si>
  <si>
    <t>704093321T</t>
  </si>
  <si>
    <t>Тройник компрес. с нар. рез.  32x1" Jakko</t>
  </si>
  <si>
    <t>704094404T</t>
  </si>
  <si>
    <t>Тройник компрес. с нар. рез.  40x1 1/4" Jakko</t>
  </si>
  <si>
    <t>704095020T</t>
  </si>
  <si>
    <t>Тройник компрессионный  20 Jakko</t>
  </si>
  <si>
    <t>704096025T</t>
  </si>
  <si>
    <t>Тройник компрессионный  25 Jakko</t>
  </si>
  <si>
    <t>704097032T</t>
  </si>
  <si>
    <t>Тройник компрессионный  32 Jakko</t>
  </si>
  <si>
    <t>704098040T</t>
  </si>
  <si>
    <t>Тройник компрессионный  40 Jakko</t>
  </si>
  <si>
    <t>704099050T</t>
  </si>
  <si>
    <t>Тройник компрессионный  50 Jakko</t>
  </si>
  <si>
    <t>704100063T</t>
  </si>
  <si>
    <t>Тройник компрессионный  63 Jakko</t>
  </si>
  <si>
    <t>704101220T</t>
  </si>
  <si>
    <t>Тройник-переходник компрес.  25/20/25 Jakko</t>
  </si>
  <si>
    <t>704102320T</t>
  </si>
  <si>
    <t>Тройник-переходник компрес.  32/20/32 Jakko</t>
  </si>
  <si>
    <t>704103325T</t>
  </si>
  <si>
    <t>Тройник-переходник компрес.  32/25/32 Jakko</t>
  </si>
  <si>
    <t>704104420T</t>
  </si>
  <si>
    <t>Тройник-переходник компрес.  40/20/40 Jakko</t>
  </si>
  <si>
    <t>704105425T</t>
  </si>
  <si>
    <t>Тройник-переходник компрес.  40/25/40 Jakko</t>
  </si>
  <si>
    <t>704106432T</t>
  </si>
  <si>
    <t>Тройник-переходник компрес.  40/32/40 Jakko</t>
  </si>
  <si>
    <t>704107632T</t>
  </si>
  <si>
    <t>Тройник-переходник компрес.  63/32/63 Jakko</t>
  </si>
  <si>
    <t>704108502T</t>
  </si>
  <si>
    <t>Фланец присоединительный 50x2" Jakko</t>
  </si>
  <si>
    <t>704109632T</t>
  </si>
  <si>
    <t>Фланец присоединительный 63x2" Jakko</t>
  </si>
  <si>
    <t>806027000E</t>
  </si>
  <si>
    <t>806028000E</t>
  </si>
  <si>
    <t>806029000E</t>
  </si>
  <si>
    <t>804030032R</t>
  </si>
  <si>
    <t>804031040R</t>
  </si>
  <si>
    <t>804032050R</t>
  </si>
  <si>
    <t>804033110R</t>
  </si>
  <si>
    <t>804034160R</t>
  </si>
  <si>
    <t>вес</t>
  </si>
  <si>
    <t>объем</t>
  </si>
  <si>
    <t>заказ</t>
  </si>
  <si>
    <t>вес итог</t>
  </si>
  <si>
    <t>объем итог</t>
  </si>
  <si>
    <t>ВЕС / КГ</t>
  </si>
  <si>
    <t>ОБЪЕМ / М3</t>
  </si>
  <si>
    <t>СУММА / РУБ</t>
  </si>
  <si>
    <t>цена дилер</t>
  </si>
  <si>
    <t>цена экспорт</t>
  </si>
  <si>
    <t>цена прайс</t>
  </si>
  <si>
    <t>Ножницы 20-63 COBRA</t>
  </si>
  <si>
    <t>Муфта разъемная ППР ЭКО с вн. рез.  белый 20x3/4" Jakko</t>
  </si>
  <si>
    <t>Муфта разъемная ППР ЭКО с вн. рез.  белый 20x1" Jakko</t>
  </si>
  <si>
    <t>Сварочный аппарат ПП ECO (750 W)  20-32 JAKKO (GM 0009) NEW</t>
  </si>
  <si>
    <t>Переходник кан. серый 110-50 короткий</t>
  </si>
  <si>
    <t>Муфта кан. серый 32  (ремонтная)</t>
  </si>
  <si>
    <t>Муфта кан. серый 40 (ремонтная)</t>
  </si>
  <si>
    <t>Аэратор кан 50 серый</t>
  </si>
  <si>
    <t>Аэратор кан 110 серый</t>
  </si>
  <si>
    <t>с</t>
  </si>
  <si>
    <t>Муфта восстановитель раструба 110</t>
  </si>
  <si>
    <t>Тройник восстановитель раструба 110х110х96</t>
  </si>
  <si>
    <t>Адаптер ППР с вн.рез.  белый 25х1</t>
  </si>
  <si>
    <t>Адаптер ППР с нар.рез.  белый  25х1</t>
  </si>
  <si>
    <t>Адаптер ППР с вн.рез.  белый 32х1 1/4</t>
  </si>
  <si>
    <t>Адаптер ППР с нар.рез.  белый  32х1 1/4</t>
  </si>
  <si>
    <t>202200110R</t>
  </si>
  <si>
    <t>202201110R</t>
  </si>
  <si>
    <t>202202110R</t>
  </si>
  <si>
    <t>101221251R</t>
  </si>
  <si>
    <t>101234251R</t>
  </si>
  <si>
    <t>101225321R</t>
  </si>
  <si>
    <t>101238321R</t>
  </si>
  <si>
    <t>Труба ПЭ для воды SDR11  HDPE 100 PN16 20 Jakko (50 м)</t>
  </si>
  <si>
    <t>Труба ПЭ для воды SDR11  HDPE 100 PN16 20 Jakko (100 м)</t>
  </si>
  <si>
    <t>704002120K</t>
  </si>
  <si>
    <t>Труба ПЭ для воды SDR11  HDPE 100 PN16 25 Jakko (50 м)</t>
  </si>
  <si>
    <t>704003125K</t>
  </si>
  <si>
    <t>Труба ПЭ для воды SDR11  HDPE 100 PN16 25 Jakko (100 м)</t>
  </si>
  <si>
    <t>Труба ПЭ для воды SDR17  HDPE 100  PN10 32 Jakko (50 м)</t>
  </si>
  <si>
    <t>704006163K</t>
  </si>
  <si>
    <t>Труба ПЭ для воды SDR17  HDPE 100  PN10 32 Jakko (100 м)</t>
  </si>
  <si>
    <t>Труба ПЭ для воды SDR17  HDPE 100  PN10 40 Jakko (50 м)</t>
  </si>
  <si>
    <t>704004140K</t>
  </si>
  <si>
    <t>Труба ПЭ для воды SDR17  HDPE 100  PN10 40 Jakko (100 м)</t>
  </si>
  <si>
    <t>Труба ПЭ для воды SDR17  HDPE 100  PN10 50 Jakko (50 м)</t>
  </si>
  <si>
    <t>704005150K</t>
  </si>
  <si>
    <t>Труба ПЭ для воды SDR17  HDPE 100  PN10 50 Jakko (100 м)</t>
  </si>
  <si>
    <t>Труба ПЭ для воды SDR17  HDPE 100  PN10 63 Jakko (50 м)</t>
  </si>
  <si>
    <t>704001132K</t>
  </si>
  <si>
    <t>202116111K</t>
  </si>
  <si>
    <t>Обратный клапан Вертикальный 110</t>
  </si>
  <si>
    <t>Отвод кан. 87° левый серый 110-50 Jakko</t>
  </si>
  <si>
    <t>Отвод кан. 87° правый серый 110-50 Jakko</t>
  </si>
  <si>
    <t>Обратный клапан с замком кан.  200</t>
  </si>
  <si>
    <t>303031260T</t>
  </si>
  <si>
    <t>Цены указаны с НДС</t>
  </si>
  <si>
    <t>805003150K</t>
  </si>
  <si>
    <t>Врезка в трубу кан. 110-50</t>
  </si>
  <si>
    <t>202888050B</t>
  </si>
  <si>
    <t>Анаэробный герметик Jakko 50 мл. JK-43</t>
  </si>
  <si>
    <t>202124050R</t>
  </si>
  <si>
    <t>Патрубок гофрированный 50 (30 см)</t>
  </si>
  <si>
    <t>Патрубок гофрированный 50 (40,32) (40 см)</t>
  </si>
  <si>
    <t>202125050R</t>
  </si>
  <si>
    <t>505006017K</t>
  </si>
  <si>
    <t>Труба Pert  16-2.0 Jakko (600 м) RED</t>
  </si>
  <si>
    <t>505006117K</t>
  </si>
  <si>
    <t>Труба Pert  20-2.0 Jakko (100 м) RED</t>
  </si>
  <si>
    <t>Труба Pert  16-2.0 Jakko (400 м) RED</t>
  </si>
  <si>
    <t>202133110K</t>
  </si>
  <si>
    <t>202134110K</t>
  </si>
  <si>
    <t>Трап линейный для душа под плитку 50 Jakko 360° MTS 9550-33 см</t>
  </si>
  <si>
    <t>Трап линейный для душа под плитку 50 Jakko 360° MTS 9550-40 см</t>
  </si>
  <si>
    <t>Трап линейный для душа под плитку 50 Jakko 360° MTS 9550-50 см</t>
  </si>
  <si>
    <t>Трап линейный для душа под плитку 50 Jakko 360° MTS 9550-60 см</t>
  </si>
  <si>
    <t>Хомут в комплекте 4"( М 8×80) (107-115)</t>
  </si>
  <si>
    <t>Заглушка нар.кан.200</t>
  </si>
  <si>
    <t>303020200R</t>
  </si>
  <si>
    <t>Крестовина нар.кан. 45°/ 160-160-160</t>
  </si>
  <si>
    <t>303022161М</t>
  </si>
  <si>
    <t>303024160M</t>
  </si>
  <si>
    <t>Отвод нар. кан. 45°/ 200</t>
  </si>
  <si>
    <t>303051200R</t>
  </si>
  <si>
    <t>Переходник нар. кан. 200-160</t>
  </si>
  <si>
    <t>303043200R</t>
  </si>
  <si>
    <t>Ревизия нар.кан. 200</t>
  </si>
  <si>
    <t>303052200R</t>
  </si>
  <si>
    <t>Тройник нар.кан. 45°/ 200-110</t>
  </si>
  <si>
    <t>303048210R</t>
  </si>
  <si>
    <t>Тройник нар.кан. 45°/ 200-160</t>
  </si>
  <si>
    <t>303048260R</t>
  </si>
  <si>
    <t>Тройник нар.кан. 45°/ 200-200</t>
  </si>
  <si>
    <t>303048220R</t>
  </si>
  <si>
    <t>Тройник нар.кан. 87°/ 200-200</t>
  </si>
  <si>
    <t>303050220R</t>
  </si>
  <si>
    <t>Тройник нар.кан. 87°/ 200-160</t>
  </si>
  <si>
    <t>303050260R</t>
  </si>
  <si>
    <t>Тройник нар.кан. 87°/ 200-110</t>
  </si>
  <si>
    <t>303050210R</t>
  </si>
  <si>
    <t>Патрубок компенсационный 110 Prestige</t>
  </si>
  <si>
    <t>Крестовина кан. 2х пл серый 110х110х110 90° Prestige</t>
  </si>
  <si>
    <t>403020110M</t>
  </si>
  <si>
    <t>Крестовина нар.кан. 87°/ 160-160-160</t>
  </si>
  <si>
    <t>Крестовина нар.кан. 87°/ 160-160-110</t>
  </si>
  <si>
    <t>303024159M</t>
  </si>
  <si>
    <t>Крестовина кан. 87° правый  серый 110-50 Jakko</t>
  </si>
  <si>
    <t>Зонт вентиляционный нар.кан. 160</t>
  </si>
  <si>
    <t>303021160R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</si>
</sst>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_-* #,##0.000_-;\-* #,##0.000_-;_-* &quot;-&quot;??_-;_-@_-"/>
  </numFmts>
  <fonts count="46" x14ac:knownFonts="1">
    <font>
      <sz val="8"/>
      <name val="Arial"/>
    </font>
    <font>
      <u/>
      <sz val="8"/>
      <color theme="10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0"/>
      <color rgb="FFFFFBF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FFFFFF"/>
      <name val="Arial"/>
      <family val="2"/>
    </font>
    <font>
      <sz val="10"/>
      <color rgb="FF26448C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333399"/>
      <name val="Arial"/>
      <family val="2"/>
    </font>
    <font>
      <b/>
      <sz val="11"/>
      <color rgb="FF333399"/>
      <name val="Arial"/>
      <family val="2"/>
    </font>
    <font>
      <sz val="8"/>
      <color theme="1"/>
      <name val="Arial"/>
      <family val="2"/>
    </font>
    <font>
      <sz val="12"/>
      <color rgb="FF26448C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sz val="9"/>
      <name val="Calibri"/>
      <family val="2"/>
      <charset val="204"/>
    </font>
    <font>
      <sz val="8"/>
      <color rgb="FF26448C"/>
      <name val="Calibri"/>
      <family val="2"/>
      <charset val="204"/>
    </font>
    <font>
      <sz val="12"/>
      <name val="Calibri"/>
      <family val="2"/>
      <charset val="204"/>
    </font>
    <font>
      <sz val="10"/>
      <color theme="10"/>
      <name val="Calibri"/>
      <family val="2"/>
      <charset val="204"/>
    </font>
    <font>
      <sz val="10"/>
      <color rgb="FFFF0000"/>
      <name val="Calibri"/>
      <family val="2"/>
      <charset val="204"/>
    </font>
    <font>
      <u/>
      <sz val="8"/>
      <color theme="10"/>
      <name val="Calibri"/>
      <family val="2"/>
      <charset val="204"/>
    </font>
    <font>
      <sz val="12"/>
      <color theme="1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rgb="FF26448C"/>
      <name val="Calibri"/>
      <family val="2"/>
      <charset val="204"/>
    </font>
    <font>
      <u/>
      <sz val="14"/>
      <color rgb="FF26448C"/>
      <name val="Calibri"/>
      <family val="2"/>
      <charset val="204"/>
    </font>
    <font>
      <b/>
      <sz val="12"/>
      <color rgb="FF26448C"/>
      <name val="Calibri"/>
      <family val="2"/>
      <charset val="204"/>
    </font>
    <font>
      <b/>
      <sz val="9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"/>
      <family val="2"/>
      <charset val="204"/>
    </font>
    <font>
      <i/>
      <sz val="10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26448C"/>
        <bgColor indexed="64"/>
      </patternFill>
    </fill>
    <fill>
      <patternFill patternType="solid">
        <fgColor rgb="FFE31E2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F3FD"/>
        <bgColor indexed="64"/>
      </patternFill>
    </fill>
    <fill>
      <patternFill patternType="solid">
        <fgColor rgb="FFDDE8F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26448C"/>
      </left>
      <right style="medium">
        <color rgb="FF26448C"/>
      </right>
      <top style="medium">
        <color rgb="FF26448C"/>
      </top>
      <bottom style="medium">
        <color rgb="FF26448C"/>
      </bottom>
      <diagonal/>
    </border>
    <border>
      <left/>
      <right style="medium">
        <color rgb="FF26448C"/>
      </right>
      <top style="medium">
        <color rgb="FF26448C"/>
      </top>
      <bottom style="medium">
        <color rgb="FF26448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indexed="64"/>
      </top>
      <bottom style="medium">
        <color theme="3" tint="0.39997558519241921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medium">
        <color theme="3" tint="0.39997558519241921"/>
      </bottom>
      <diagonal/>
    </border>
    <border>
      <left/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medium">
        <color theme="3" tint="0.39997558519241921"/>
      </bottom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 tint="0.39997558519241921"/>
      </left>
      <right/>
      <top style="thin">
        <color theme="3" tint="0.39997558519241921"/>
      </top>
      <bottom/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/>
      <top style="medium">
        <color theme="3" tint="0.59999389629810485"/>
      </top>
      <bottom style="medium">
        <color theme="3" tint="0.59999389629810485"/>
      </bottom>
      <diagonal/>
    </border>
    <border>
      <left/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59999389629810485"/>
      </top>
      <bottom style="thin">
        <color theme="3" tint="0.59999389629810485"/>
      </bottom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59999389629810485"/>
      </top>
      <bottom style="medium">
        <color theme="3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 style="thin">
        <color theme="3" tint="0.39997558519241921"/>
      </top>
      <bottom style="thin">
        <color theme="3" tint="0.59999389629810485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theme="3" tint="0.39997558519241921"/>
      </bottom>
      <diagonal/>
    </border>
    <border>
      <left style="medium">
        <color theme="4"/>
      </left>
      <right style="medium">
        <color theme="4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4"/>
      </left>
      <right style="medium">
        <color theme="4"/>
      </right>
      <top style="thin">
        <color theme="3" tint="0.39997558519241921"/>
      </top>
      <bottom/>
      <diagonal/>
    </border>
    <border>
      <left style="medium">
        <color theme="4"/>
      </left>
      <right style="medium">
        <color theme="4"/>
      </right>
      <top style="thin">
        <color theme="4"/>
      </top>
      <bottom style="thin">
        <color theme="4"/>
      </bottom>
      <diagonal/>
    </border>
    <border>
      <left style="medium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374">
    <xf numFmtId="0" fontId="0" fillId="0" borderId="0" xfId="0"/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2" xfId="0" applyNumberFormat="1" applyFont="1" applyBorder="1" applyAlignment="1" applyProtection="1">
      <alignment horizontal="left" vertical="center" wrapText="1"/>
      <protection hidden="1"/>
    </xf>
    <xf numFmtId="0" fontId="11" fillId="3" borderId="1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9" fillId="0" borderId="2" xfId="0" applyFont="1" applyBorder="1" applyAlignment="1" applyProtection="1">
      <alignment horizontal="right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2" fillId="0" borderId="0" xfId="0" applyNumberFormat="1" applyFont="1" applyAlignment="1" applyProtection="1">
      <alignment vertical="center" wrapText="1"/>
      <protection hidden="1"/>
    </xf>
    <xf numFmtId="0" fontId="12" fillId="0" borderId="0" xfId="0" applyFont="1" applyProtection="1">
      <protection hidden="1"/>
    </xf>
    <xf numFmtId="0" fontId="9" fillId="0" borderId="2" xfId="0" applyFont="1" applyBorder="1" applyAlignment="1" applyProtection="1">
      <alignment horizontal="right" vertical="center" indent="1"/>
      <protection hidden="1"/>
    </xf>
    <xf numFmtId="0" fontId="11" fillId="0" borderId="2" xfId="0" applyNumberFormat="1" applyFont="1" applyBorder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center" vertical="center" wrapText="1"/>
      <protection hidden="1"/>
    </xf>
    <xf numFmtId="0" fontId="10" fillId="3" borderId="4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0" xfId="0" applyNumberFormat="1" applyFont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6" fillId="0" borderId="2" xfId="0" applyFont="1" applyBorder="1" applyProtection="1">
      <protection hidden="1"/>
    </xf>
    <xf numFmtId="0" fontId="16" fillId="3" borderId="0" xfId="0" applyFont="1" applyFill="1" applyProtection="1">
      <protection hidden="1"/>
    </xf>
    <xf numFmtId="164" fontId="16" fillId="3" borderId="5" xfId="2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left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right" vertical="center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0" fontId="19" fillId="0" borderId="2" xfId="0" applyFont="1" applyBorder="1" applyAlignment="1" applyProtection="1">
      <alignment horizontal="right" vertic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0" fontId="11" fillId="0" borderId="9" xfId="0" applyFont="1" applyFill="1" applyBorder="1" applyAlignment="1" applyProtection="1">
      <alignment horizontal="center" vertical="center" wrapText="1"/>
      <protection hidden="1"/>
    </xf>
    <xf numFmtId="2" fontId="16" fillId="0" borderId="0" xfId="0" applyNumberFormat="1" applyFont="1" applyAlignment="1" applyProtection="1">
      <alignment vertical="center"/>
      <protection hidden="1"/>
    </xf>
    <xf numFmtId="0" fontId="16" fillId="0" borderId="0" xfId="0" applyFont="1" applyFill="1" applyAlignment="1" applyProtection="1">
      <alignment horizontal="left" vertical="center"/>
      <protection hidden="1"/>
    </xf>
    <xf numFmtId="0" fontId="16" fillId="0" borderId="3" xfId="0" applyFont="1" applyBorder="1" applyAlignment="1" applyProtection="1">
      <alignment vertical="center"/>
      <protection hidden="1"/>
    </xf>
    <xf numFmtId="0" fontId="16" fillId="3" borderId="0" xfId="0" applyFont="1" applyFill="1" applyAlignment="1" applyProtection="1">
      <alignment horizontal="left" vertical="center"/>
      <protection hidden="1"/>
    </xf>
    <xf numFmtId="0" fontId="21" fillId="3" borderId="2" xfId="0" applyFont="1" applyFill="1" applyBorder="1" applyAlignment="1" applyProtection="1">
      <alignment vertical="center"/>
      <protection hidden="1"/>
    </xf>
    <xf numFmtId="4" fontId="17" fillId="3" borderId="7" xfId="0" applyNumberFormat="1" applyFont="1" applyFill="1" applyBorder="1" applyAlignment="1" applyProtection="1">
      <alignment horizontal="right" vertical="center"/>
      <protection locked="0" hidden="1"/>
    </xf>
    <xf numFmtId="0" fontId="21" fillId="3" borderId="2" xfId="0" applyFont="1" applyFill="1" applyBorder="1" applyAlignment="1" applyProtection="1">
      <alignment horizontal="left" vertical="center"/>
      <protection hidden="1"/>
    </xf>
    <xf numFmtId="0" fontId="21" fillId="3" borderId="7" xfId="0" applyFont="1" applyFill="1" applyBorder="1" applyAlignment="1" applyProtection="1">
      <alignment horizontal="right" vertical="center"/>
      <protection locked="0" hidden="1"/>
    </xf>
    <xf numFmtId="0" fontId="16" fillId="0" borderId="0" xfId="0" applyFont="1" applyFill="1" applyAlignment="1" applyProtection="1">
      <alignment vertical="center"/>
      <protection hidden="1"/>
    </xf>
    <xf numFmtId="0" fontId="16" fillId="0" borderId="2" xfId="0" applyFont="1" applyFill="1" applyBorder="1" applyAlignment="1" applyProtection="1">
      <alignment horizontal="left" vertical="center"/>
      <protection hidden="1"/>
    </xf>
    <xf numFmtId="0" fontId="16" fillId="3" borderId="2" xfId="0" applyFont="1" applyFill="1" applyBorder="1" applyAlignment="1" applyProtection="1">
      <alignment horizontal="left" vertical="center"/>
      <protection hidden="1"/>
    </xf>
    <xf numFmtId="0" fontId="16" fillId="3" borderId="2" xfId="0" applyFont="1" applyFill="1" applyBorder="1" applyAlignment="1" applyProtection="1">
      <alignment vertical="center"/>
      <protection hidden="1"/>
    </xf>
    <xf numFmtId="0" fontId="16" fillId="0" borderId="2" xfId="0" applyFont="1" applyFill="1" applyBorder="1" applyAlignment="1" applyProtection="1">
      <alignment vertical="center"/>
      <protection hidden="1"/>
    </xf>
    <xf numFmtId="0" fontId="16" fillId="0" borderId="2" xfId="0" applyFont="1" applyFill="1" applyBorder="1" applyAlignment="1" applyProtection="1">
      <alignment horizontal="center" vertical="center"/>
      <protection hidden="1"/>
    </xf>
    <xf numFmtId="0" fontId="19" fillId="0" borderId="2" xfId="0" applyFont="1" applyFill="1" applyBorder="1" applyAlignment="1" applyProtection="1">
      <alignment horizontal="center" vertical="center"/>
      <protection hidden="1"/>
    </xf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16" fillId="0" borderId="0" xfId="0" applyNumberFormat="1" applyFont="1" applyAlignment="1" applyProtection="1">
      <alignment horizontal="left" vertical="center" wrapText="1"/>
      <protection hidden="1"/>
    </xf>
    <xf numFmtId="0" fontId="16" fillId="0" borderId="2" xfId="0" applyFont="1" applyBorder="1" applyAlignment="1" applyProtection="1">
      <alignment vertical="center"/>
      <protection hidden="1"/>
    </xf>
    <xf numFmtId="0" fontId="16" fillId="3" borderId="0" xfId="0" applyNumberFormat="1" applyFont="1" applyFill="1" applyAlignment="1" applyProtection="1">
      <alignment horizontal="left" vertical="center" wrapText="1"/>
      <protection hidden="1"/>
    </xf>
    <xf numFmtId="4" fontId="17" fillId="3" borderId="8" xfId="0" applyNumberFormat="1" applyFont="1" applyFill="1" applyBorder="1" applyAlignment="1" applyProtection="1">
      <alignment horizontal="right" vertical="center"/>
      <protection hidden="1"/>
    </xf>
    <xf numFmtId="164" fontId="16" fillId="0" borderId="2" xfId="2" applyFont="1" applyFill="1" applyBorder="1" applyAlignment="1" applyProtection="1">
      <alignment horizontal="center" vertical="center"/>
      <protection hidden="1"/>
    </xf>
    <xf numFmtId="164" fontId="16" fillId="3" borderId="2" xfId="2" applyFont="1" applyFill="1" applyBorder="1" applyAlignment="1" applyProtection="1">
      <alignment horizontal="center" vertical="center"/>
      <protection hidden="1"/>
    </xf>
    <xf numFmtId="0" fontId="0" fillId="0" borderId="0" xfId="0" applyFill="1"/>
    <xf numFmtId="164" fontId="5" fillId="0" borderId="0" xfId="2" applyFill="1" applyAlignment="1">
      <alignment horizontal="center"/>
    </xf>
    <xf numFmtId="2" fontId="0" fillId="0" borderId="0" xfId="0" applyNumberFormat="1" applyFill="1"/>
    <xf numFmtId="2" fontId="0" fillId="0" borderId="0" xfId="0" applyNumberFormat="1"/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28" fillId="0" borderId="0" xfId="0" applyFont="1" applyAlignment="1" applyProtection="1">
      <alignment horizontal="right"/>
      <protection hidden="1"/>
    </xf>
    <xf numFmtId="0" fontId="29" fillId="0" borderId="2" xfId="0" applyFont="1" applyBorder="1" applyAlignment="1" applyProtection="1">
      <alignment horizontal="left" vertical="center" wrapText="1"/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1" applyFont="1" applyAlignment="1" applyProtection="1">
      <alignment horizontal="left"/>
      <protection hidden="1"/>
    </xf>
    <xf numFmtId="14" fontId="32" fillId="0" borderId="1" xfId="0" applyNumberFormat="1" applyFont="1" applyBorder="1" applyAlignment="1" applyProtection="1">
      <alignment horizontal="right"/>
      <protection hidden="1"/>
    </xf>
    <xf numFmtId="0" fontId="31" fillId="0" borderId="0" xfId="1" applyFont="1" applyAlignment="1" applyProtection="1">
      <alignment horizontal="center" vertical="center"/>
      <protection hidden="1"/>
    </xf>
    <xf numFmtId="0" fontId="29" fillId="0" borderId="2" xfId="0" applyFont="1" applyBorder="1" applyAlignment="1" applyProtection="1">
      <alignment horizontal="right" vertical="center" wrapText="1"/>
      <protection hidden="1"/>
    </xf>
    <xf numFmtId="0" fontId="33" fillId="0" borderId="0" xfId="1" applyFont="1" applyAlignment="1" applyProtection="1">
      <alignment horizontal="left" vertical="center" indent="3"/>
      <protection hidden="1"/>
    </xf>
    <xf numFmtId="0" fontId="34" fillId="0" borderId="0" xfId="1" applyFont="1" applyAlignment="1" applyProtection="1">
      <alignment horizontal="center" vertical="center"/>
      <protection hidden="1"/>
    </xf>
    <xf numFmtId="0" fontId="31" fillId="0" borderId="0" xfId="1" applyFont="1" applyAlignment="1" applyProtection="1">
      <alignment horizontal="right"/>
      <protection hidden="1"/>
    </xf>
    <xf numFmtId="0" fontId="31" fillId="0" borderId="0" xfId="1" applyFont="1" applyAlignment="1" applyProtection="1">
      <alignment horizontal="right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7" fillId="0" borderId="0" xfId="0" applyFont="1" applyAlignment="1" applyProtection="1">
      <alignment horizontal="right"/>
      <protection hidden="1"/>
    </xf>
    <xf numFmtId="0" fontId="26" fillId="0" borderId="0" xfId="0" applyFont="1" applyProtection="1">
      <protection hidden="1"/>
    </xf>
    <xf numFmtId="0" fontId="27" fillId="0" borderId="0" xfId="0" applyFont="1" applyProtection="1">
      <protection hidden="1"/>
    </xf>
    <xf numFmtId="4" fontId="35" fillId="0" borderId="11" xfId="0" applyNumberFormat="1" applyFont="1" applyBorder="1" applyAlignment="1" applyProtection="1">
      <alignment horizontal="center" vertical="center"/>
      <protection hidden="1"/>
    </xf>
    <xf numFmtId="4" fontId="35" fillId="0" borderId="12" xfId="0" applyNumberFormat="1" applyFont="1" applyBorder="1" applyAlignment="1" applyProtection="1">
      <alignment horizontal="center" vertical="center"/>
      <protection hidden="1"/>
    </xf>
    <xf numFmtId="0" fontId="26" fillId="0" borderId="2" xfId="0" applyFont="1" applyBorder="1" applyProtection="1">
      <protection hidden="1"/>
    </xf>
    <xf numFmtId="0" fontId="36" fillId="0" borderId="2" xfId="0" applyFont="1" applyBorder="1" applyAlignment="1" applyProtection="1">
      <alignment horizontal="center" vertical="center"/>
      <protection hidden="1"/>
    </xf>
    <xf numFmtId="0" fontId="37" fillId="0" borderId="2" xfId="0" applyFont="1" applyBorder="1" applyAlignment="1" applyProtection="1">
      <alignment vertical="center"/>
      <protection hidden="1"/>
    </xf>
    <xf numFmtId="0" fontId="26" fillId="0" borderId="2" xfId="0" applyFont="1" applyFill="1" applyBorder="1" applyProtection="1">
      <protection hidden="1"/>
    </xf>
    <xf numFmtId="0" fontId="27" fillId="0" borderId="2" xfId="0" applyFont="1" applyFill="1" applyBorder="1" applyProtection="1">
      <protection hidden="1"/>
    </xf>
    <xf numFmtId="0" fontId="37" fillId="0" borderId="2" xfId="1" applyFont="1" applyFill="1" applyBorder="1" applyAlignment="1" applyProtection="1">
      <alignment horizontal="left" vertical="center"/>
      <protection hidden="1"/>
    </xf>
    <xf numFmtId="9" fontId="35" fillId="0" borderId="11" xfId="3" applyFont="1" applyFill="1" applyBorder="1" applyAlignment="1" applyProtection="1">
      <alignment horizontal="center" vertical="center"/>
      <protection locked="0" hidden="1"/>
    </xf>
    <xf numFmtId="9" fontId="36" fillId="0" borderId="2" xfId="0" applyNumberFormat="1" applyFont="1" applyFill="1" applyBorder="1" applyAlignment="1" applyProtection="1">
      <alignment horizontal="center" vertical="center"/>
      <protection hidden="1"/>
    </xf>
    <xf numFmtId="0" fontId="37" fillId="0" borderId="2" xfId="1" applyFont="1" applyFill="1" applyBorder="1" applyAlignment="1" applyProtection="1">
      <alignment vertical="center"/>
      <protection hidden="1"/>
    </xf>
    <xf numFmtId="0" fontId="36" fillId="0" borderId="2" xfId="0" applyFont="1" applyFill="1" applyBorder="1" applyAlignment="1" applyProtection="1">
      <alignment horizontal="center" vertical="center"/>
      <protection hidden="1"/>
    </xf>
    <xf numFmtId="0" fontId="38" fillId="0" borderId="2" xfId="1" applyFont="1" applyFill="1" applyBorder="1" applyAlignment="1" applyProtection="1">
      <alignment horizontal="left" vertical="center"/>
      <protection hidden="1"/>
    </xf>
    <xf numFmtId="0" fontId="29" fillId="0" borderId="2" xfId="0" applyFont="1" applyBorder="1" applyAlignment="1" applyProtection="1">
      <alignment horizontal="center" vertical="center" wrapText="1"/>
      <protection hidden="1"/>
    </xf>
    <xf numFmtId="0" fontId="26" fillId="0" borderId="2" xfId="0" applyFont="1" applyFill="1" applyBorder="1" applyAlignment="1" applyProtection="1">
      <alignment horizontal="center"/>
      <protection hidden="1"/>
    </xf>
    <xf numFmtId="0" fontId="27" fillId="0" borderId="2" xfId="0" applyFont="1" applyFill="1" applyBorder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left"/>
      <protection hidden="1"/>
    </xf>
    <xf numFmtId="0" fontId="40" fillId="0" borderId="2" xfId="0" applyFont="1" applyBorder="1" applyAlignment="1" applyProtection="1">
      <alignment horizontal="center"/>
      <protection hidden="1"/>
    </xf>
    <xf numFmtId="0" fontId="41" fillId="0" borderId="2" xfId="0" applyFont="1" applyBorder="1" applyAlignment="1" applyProtection="1">
      <alignment horizontal="center"/>
      <protection hidden="1"/>
    </xf>
    <xf numFmtId="0" fontId="41" fillId="0" borderId="2" xfId="0" applyFont="1" applyBorder="1" applyAlignment="1" applyProtection="1">
      <alignment horizontal="center" vertical="center"/>
      <protection hidden="1"/>
    </xf>
    <xf numFmtId="0" fontId="40" fillId="0" borderId="2" xfId="0" applyFont="1" applyBorder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/>
      <protection hidden="1"/>
    </xf>
    <xf numFmtId="2" fontId="27" fillId="0" borderId="2" xfId="0" applyNumberFormat="1" applyFont="1" applyFill="1" applyBorder="1" applyProtection="1">
      <protection hidden="1"/>
    </xf>
    <xf numFmtId="2" fontId="37" fillId="0" borderId="2" xfId="1" applyNumberFormat="1" applyFont="1" applyFill="1" applyBorder="1" applyAlignment="1" applyProtection="1">
      <alignment vertical="center"/>
      <protection hidden="1"/>
    </xf>
    <xf numFmtId="2" fontId="27" fillId="0" borderId="2" xfId="0" applyNumberFormat="1" applyFont="1" applyFill="1" applyBorder="1" applyAlignment="1" applyProtection="1">
      <alignment horizontal="center"/>
      <protection hidden="1"/>
    </xf>
    <xf numFmtId="0" fontId="29" fillId="0" borderId="2" xfId="0" applyFont="1" applyFill="1" applyBorder="1" applyProtection="1">
      <protection hidden="1"/>
    </xf>
    <xf numFmtId="0" fontId="29" fillId="0" borderId="0" xfId="0" applyFont="1" applyProtection="1">
      <protection hidden="1"/>
    </xf>
    <xf numFmtId="2" fontId="35" fillId="0" borderId="11" xfId="3" applyNumberFormat="1" applyFont="1" applyFill="1" applyBorder="1" applyAlignment="1" applyProtection="1">
      <alignment horizontal="center" vertical="center"/>
      <protection hidden="1"/>
    </xf>
    <xf numFmtId="0" fontId="6" fillId="3" borderId="13" xfId="0" applyFont="1" applyFill="1" applyBorder="1" applyAlignment="1" applyProtection="1">
      <alignment horizontal="center" vertical="center"/>
      <protection hidden="1"/>
    </xf>
    <xf numFmtId="0" fontId="10" fillId="3" borderId="13" xfId="0" applyFont="1" applyFill="1" applyBorder="1" applyAlignment="1" applyProtection="1">
      <alignment horizontal="center" vertical="center"/>
      <protection hidden="1"/>
    </xf>
    <xf numFmtId="9" fontId="7" fillId="4" borderId="13" xfId="0" applyNumberFormat="1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 applyProtection="1">
      <alignment horizontal="right" vertical="center"/>
      <protection hidden="1"/>
    </xf>
    <xf numFmtId="164" fontId="16" fillId="0" borderId="15" xfId="2" applyFont="1" applyFill="1" applyBorder="1" applyAlignment="1" applyProtection="1">
      <alignment horizontal="center" vertical="center"/>
      <protection hidden="1"/>
    </xf>
    <xf numFmtId="1" fontId="17" fillId="0" borderId="15" xfId="0" applyNumberFormat="1" applyFont="1" applyBorder="1" applyAlignment="1" applyProtection="1">
      <alignment horizontal="center" vertical="center"/>
      <protection hidden="1"/>
    </xf>
    <xf numFmtId="4" fontId="17" fillId="0" borderId="15" xfId="0" applyNumberFormat="1" applyFont="1" applyFill="1" applyBorder="1" applyAlignment="1" applyProtection="1">
      <alignment horizontal="right" vertical="center"/>
      <protection hidden="1"/>
    </xf>
    <xf numFmtId="4" fontId="17" fillId="3" borderId="14" xfId="0" applyNumberFormat="1" applyFont="1" applyFill="1" applyBorder="1" applyAlignment="1" applyProtection="1">
      <alignment horizontal="right" vertical="center"/>
      <protection hidden="1"/>
    </xf>
    <xf numFmtId="0" fontId="16" fillId="0" borderId="17" xfId="0" applyFont="1" applyBorder="1" applyAlignment="1" applyProtection="1">
      <alignment vertical="center" wrapText="1"/>
      <protection hidden="1"/>
    </xf>
    <xf numFmtId="0" fontId="17" fillId="0" borderId="18" xfId="0" applyFont="1" applyBorder="1" applyAlignment="1" applyProtection="1">
      <alignment horizontal="center" vertical="center"/>
      <protection hidden="1"/>
    </xf>
    <xf numFmtId="4" fontId="17" fillId="6" borderId="19" xfId="0" applyNumberFormat="1" applyFont="1" applyFill="1" applyBorder="1" applyAlignment="1" applyProtection="1">
      <alignment horizontal="right" vertical="center"/>
      <protection locked="0" hidden="1"/>
    </xf>
    <xf numFmtId="4" fontId="17" fillId="6" borderId="20" xfId="0" applyNumberFormat="1" applyFont="1" applyFill="1" applyBorder="1" applyAlignment="1" applyProtection="1">
      <alignment horizontal="right" vertical="center"/>
      <protection locked="0" hidden="1"/>
    </xf>
    <xf numFmtId="4" fontId="17" fillId="6" borderId="21" xfId="0" applyNumberFormat="1" applyFont="1" applyFill="1" applyBorder="1" applyAlignment="1" applyProtection="1">
      <alignment horizontal="right" vertical="center"/>
      <protection locked="0" hidden="1"/>
    </xf>
    <xf numFmtId="4" fontId="9" fillId="0" borderId="16" xfId="0" applyNumberFormat="1" applyFont="1" applyBorder="1" applyAlignment="1" applyProtection="1">
      <alignment horizontal="center" vertical="center" wrapText="1"/>
      <protection hidden="1"/>
    </xf>
    <xf numFmtId="0" fontId="7" fillId="3" borderId="23" xfId="0" applyFont="1" applyFill="1" applyBorder="1" applyAlignment="1" applyProtection="1">
      <alignment horizontal="center" vertical="center"/>
      <protection hidden="1"/>
    </xf>
    <xf numFmtId="9" fontId="9" fillId="0" borderId="24" xfId="0" applyNumberFormat="1" applyFont="1" applyFill="1" applyBorder="1" applyAlignment="1" applyProtection="1">
      <alignment horizontal="center" vertical="center"/>
      <protection hidden="1"/>
    </xf>
    <xf numFmtId="4" fontId="9" fillId="0" borderId="25" xfId="0" applyNumberFormat="1" applyFont="1" applyBorder="1" applyAlignment="1" applyProtection="1">
      <alignment horizontal="center" vertical="center" wrapText="1"/>
      <protection hidden="1"/>
    </xf>
    <xf numFmtId="2" fontId="16" fillId="0" borderId="15" xfId="2" applyNumberFormat="1" applyFont="1" applyBorder="1" applyAlignment="1" applyProtection="1">
      <alignment vertical="center"/>
      <protection hidden="1"/>
    </xf>
    <xf numFmtId="164" fontId="16" fillId="0" borderId="15" xfId="2" applyFont="1" applyBorder="1" applyAlignment="1" applyProtection="1">
      <alignment horizontal="left" vertical="center" indent="5"/>
      <protection hidden="1"/>
    </xf>
    <xf numFmtId="164" fontId="21" fillId="3" borderId="2" xfId="2" applyFont="1" applyFill="1" applyBorder="1" applyAlignment="1" applyProtection="1">
      <alignment horizontal="left" vertical="center" indent="5"/>
      <protection hidden="1"/>
    </xf>
    <xf numFmtId="164" fontId="18" fillId="5" borderId="22" xfId="2" applyFont="1" applyFill="1" applyBorder="1" applyAlignment="1" applyProtection="1">
      <alignment horizontal="right" vertical="center" indent="1"/>
      <protection hidden="1"/>
    </xf>
    <xf numFmtId="164" fontId="18" fillId="5" borderId="15" xfId="2" applyFont="1" applyFill="1" applyBorder="1" applyAlignment="1" applyProtection="1">
      <alignment horizontal="right" vertical="center" indent="1"/>
      <protection hidden="1"/>
    </xf>
    <xf numFmtId="164" fontId="17" fillId="3" borderId="2" xfId="2" applyFont="1" applyFill="1" applyBorder="1" applyAlignment="1" applyProtection="1">
      <alignment horizontal="right" vertical="center" indent="1"/>
      <protection hidden="1"/>
    </xf>
    <xf numFmtId="164" fontId="21" fillId="3" borderId="2" xfId="2" applyFont="1" applyFill="1" applyBorder="1" applyAlignment="1" applyProtection="1">
      <alignment horizontal="right" vertical="center" indent="1"/>
      <protection hidden="1"/>
    </xf>
    <xf numFmtId="164" fontId="18" fillId="3" borderId="2" xfId="2" applyFont="1" applyFill="1" applyBorder="1" applyAlignment="1" applyProtection="1">
      <alignment horizontal="right" vertical="center" indent="1"/>
      <protection hidden="1"/>
    </xf>
    <xf numFmtId="4" fontId="17" fillId="6" borderId="26" xfId="0" applyNumberFormat="1" applyFont="1" applyFill="1" applyBorder="1" applyAlignment="1" applyProtection="1">
      <alignment horizontal="right" vertical="center"/>
      <protection locked="0" hidden="1"/>
    </xf>
    <xf numFmtId="4" fontId="17" fillId="6" borderId="27" xfId="0" applyNumberFormat="1" applyFont="1" applyFill="1" applyBorder="1" applyAlignment="1" applyProtection="1">
      <alignment horizontal="right" vertical="center"/>
      <protection locked="0" hidden="1"/>
    </xf>
    <xf numFmtId="4" fontId="17" fillId="6" borderId="28" xfId="0" applyNumberFormat="1" applyFont="1" applyFill="1" applyBorder="1" applyAlignment="1" applyProtection="1">
      <alignment horizontal="right" vertical="center"/>
      <protection locked="0" hidden="1"/>
    </xf>
    <xf numFmtId="165" fontId="17" fillId="0" borderId="18" xfId="0" applyNumberFormat="1" applyFont="1" applyBorder="1" applyAlignment="1" applyProtection="1">
      <alignment horizontal="center" vertical="center"/>
      <protection hidden="1"/>
    </xf>
    <xf numFmtId="1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5" borderId="22" xfId="2" applyFont="1" applyFill="1" applyBorder="1" applyAlignment="1" applyProtection="1">
      <alignment horizontal="right" vertical="center"/>
      <protection hidden="1"/>
    </xf>
    <xf numFmtId="164" fontId="17" fillId="0" borderId="22" xfId="2" applyFont="1" applyFill="1" applyBorder="1" applyAlignment="1" applyProtection="1">
      <alignment horizontal="right" vertical="center"/>
      <protection hidden="1"/>
    </xf>
    <xf numFmtId="164" fontId="17" fillId="5" borderId="15" xfId="2" applyFont="1" applyFill="1" applyBorder="1" applyAlignment="1" applyProtection="1">
      <alignment horizontal="right" vertical="center"/>
      <protection hidden="1"/>
    </xf>
    <xf numFmtId="164" fontId="17" fillId="0" borderId="15" xfId="2" applyFont="1" applyFill="1" applyBorder="1" applyAlignment="1" applyProtection="1">
      <alignment horizontal="right" vertical="center"/>
      <protection hidden="1"/>
    </xf>
    <xf numFmtId="164" fontId="17" fillId="3" borderId="14" xfId="2" applyFont="1" applyFill="1" applyBorder="1" applyAlignment="1" applyProtection="1">
      <alignment horizontal="right" vertical="center"/>
      <protection hidden="1"/>
    </xf>
    <xf numFmtId="164" fontId="21" fillId="3" borderId="2" xfId="2" applyFont="1" applyFill="1" applyBorder="1" applyAlignment="1" applyProtection="1">
      <alignment horizontal="left" vertical="center"/>
      <protection hidden="1"/>
    </xf>
    <xf numFmtId="164" fontId="21" fillId="3" borderId="14" xfId="2" applyFont="1" applyFill="1" applyBorder="1" applyAlignment="1" applyProtection="1">
      <alignment horizontal="right" vertical="center"/>
      <protection hidden="1"/>
    </xf>
    <xf numFmtId="164" fontId="21" fillId="3" borderId="2" xfId="2" applyFont="1" applyFill="1" applyBorder="1" applyAlignment="1" applyProtection="1">
      <alignment horizontal="left" vertical="center" wrapText="1"/>
      <protection hidden="1"/>
    </xf>
    <xf numFmtId="164" fontId="16" fillId="3" borderId="2" xfId="2" applyFont="1" applyFill="1" applyBorder="1" applyAlignment="1" applyProtection="1">
      <alignment horizontal="left" vertical="center"/>
      <protection hidden="1"/>
    </xf>
    <xf numFmtId="164" fontId="17" fillId="3" borderId="2" xfId="2" applyFont="1" applyFill="1" applyBorder="1" applyAlignment="1" applyProtection="1">
      <alignment horizontal="right" vertical="center"/>
      <protection hidden="1"/>
    </xf>
    <xf numFmtId="164" fontId="19" fillId="3" borderId="2" xfId="2" applyFont="1" applyFill="1" applyBorder="1" applyAlignment="1" applyProtection="1">
      <alignment horizontal="center" vertical="center"/>
      <protection hidden="1"/>
    </xf>
    <xf numFmtId="1" fontId="17" fillId="5" borderId="15" xfId="0" applyNumberFormat="1" applyFont="1" applyFill="1" applyBorder="1" applyAlignment="1" applyProtection="1">
      <alignment horizontal="center" vertical="center"/>
      <protection hidden="1"/>
    </xf>
    <xf numFmtId="164" fontId="18" fillId="5" borderId="15" xfId="2" applyFont="1" applyFill="1" applyBorder="1" applyAlignment="1" applyProtection="1">
      <alignment horizontal="right" vertical="center"/>
      <protection hidden="1"/>
    </xf>
    <xf numFmtId="164" fontId="16" fillId="3" borderId="14" xfId="2" applyFont="1" applyFill="1" applyBorder="1" applyAlignment="1" applyProtection="1">
      <alignment horizontal="center"/>
      <protection hidden="1"/>
    </xf>
    <xf numFmtId="0" fontId="16" fillId="3" borderId="14" xfId="0" applyFont="1" applyFill="1" applyBorder="1" applyAlignment="1" applyProtection="1">
      <alignment vertical="top" wrapText="1"/>
      <protection hidden="1"/>
    </xf>
    <xf numFmtId="0" fontId="16" fillId="3" borderId="14" xfId="0" applyFont="1" applyFill="1" applyBorder="1" applyAlignment="1" applyProtection="1">
      <alignment horizontal="center" vertical="center"/>
      <protection locked="0" hidden="1"/>
    </xf>
    <xf numFmtId="1" fontId="17" fillId="3" borderId="6" xfId="0" applyNumberFormat="1" applyFont="1" applyFill="1" applyBorder="1" applyAlignment="1" applyProtection="1">
      <alignment horizontal="center" vertical="center"/>
      <protection hidden="1"/>
    </xf>
    <xf numFmtId="164" fontId="18" fillId="3" borderId="29" xfId="2" applyFont="1" applyFill="1" applyBorder="1" applyAlignment="1" applyProtection="1">
      <alignment horizontal="right" vertical="center"/>
      <protection hidden="1"/>
    </xf>
    <xf numFmtId="164" fontId="16" fillId="0" borderId="15" xfId="2" applyFont="1" applyBorder="1" applyAlignment="1" applyProtection="1">
      <alignment vertical="center"/>
      <protection hidden="1"/>
    </xf>
    <xf numFmtId="1" fontId="17" fillId="5" borderId="18" xfId="0" applyNumberFormat="1" applyFont="1" applyFill="1" applyBorder="1" applyAlignment="1" applyProtection="1">
      <alignment horizontal="center" vertical="center"/>
      <protection hidden="1"/>
    </xf>
    <xf numFmtId="2" fontId="16" fillId="6" borderId="26" xfId="0" applyNumberFormat="1" applyFont="1" applyFill="1" applyBorder="1" applyAlignment="1" applyProtection="1">
      <alignment horizontal="center" vertical="center"/>
      <protection locked="0" hidden="1"/>
    </xf>
    <xf numFmtId="2" fontId="16" fillId="6" borderId="27" xfId="0" applyNumberFormat="1" applyFont="1" applyFill="1" applyBorder="1" applyAlignment="1" applyProtection="1">
      <alignment horizontal="center" vertical="center"/>
      <protection locked="0" hidden="1"/>
    </xf>
    <xf numFmtId="0" fontId="16" fillId="6" borderId="27" xfId="0" applyFont="1" applyFill="1" applyBorder="1" applyAlignment="1" applyProtection="1">
      <alignment horizontal="center" vertical="center"/>
      <protection locked="0" hidden="1"/>
    </xf>
    <xf numFmtId="0" fontId="16" fillId="6" borderId="28" xfId="0" applyFont="1" applyFill="1" applyBorder="1" applyAlignment="1" applyProtection="1">
      <alignment horizontal="center" vertical="center"/>
      <protection locked="0" hidden="1"/>
    </xf>
    <xf numFmtId="0" fontId="16" fillId="6" borderId="26" xfId="0" applyFont="1" applyFill="1" applyBorder="1" applyAlignment="1" applyProtection="1">
      <alignment horizontal="center" vertical="center"/>
      <protection locked="0" hidden="1"/>
    </xf>
    <xf numFmtId="164" fontId="18" fillId="5" borderId="22" xfId="2" applyFont="1" applyFill="1" applyBorder="1" applyAlignment="1" applyProtection="1">
      <alignment horizontal="right" vertical="center"/>
      <protection hidden="1"/>
    </xf>
    <xf numFmtId="164" fontId="16" fillId="3" borderId="14" xfId="2" applyFont="1" applyFill="1" applyBorder="1" applyAlignment="1" applyProtection="1">
      <alignment horizontal="center" vertical="center"/>
      <protection hidden="1"/>
    </xf>
    <xf numFmtId="1" fontId="17" fillId="3" borderId="14" xfId="0" applyNumberFormat="1" applyFont="1" applyFill="1" applyBorder="1" applyAlignment="1" applyProtection="1">
      <alignment horizontal="left" vertical="center"/>
      <protection hidden="1"/>
    </xf>
    <xf numFmtId="4" fontId="17" fillId="3" borderId="14" xfId="0" applyNumberFormat="1" applyFont="1" applyFill="1" applyBorder="1" applyAlignment="1" applyProtection="1">
      <alignment horizontal="right" vertical="center"/>
      <protection locked="0" hidden="1"/>
    </xf>
    <xf numFmtId="1" fontId="17" fillId="3" borderId="14" xfId="0" applyNumberFormat="1" applyFont="1" applyFill="1" applyBorder="1" applyAlignment="1" applyProtection="1">
      <alignment horizontal="center" vertical="center"/>
      <protection hidden="1"/>
    </xf>
    <xf numFmtId="2" fontId="16" fillId="3" borderId="14" xfId="2" applyNumberFormat="1" applyFont="1" applyFill="1" applyBorder="1" applyAlignment="1" applyProtection="1">
      <alignment horizontal="right" vertical="center" indent="1"/>
      <protection hidden="1"/>
    </xf>
    <xf numFmtId="4" fontId="18" fillId="3" borderId="14" xfId="0" applyNumberFormat="1" applyFont="1" applyFill="1" applyBorder="1" applyAlignment="1" applyProtection="1">
      <alignment horizontal="right" vertical="center" indent="1"/>
      <protection hidden="1"/>
    </xf>
    <xf numFmtId="49" fontId="17" fillId="3" borderId="14" xfId="0" applyNumberFormat="1" applyFont="1" applyFill="1" applyBorder="1" applyAlignment="1" applyProtection="1">
      <alignment horizontal="left" vertical="center"/>
      <protection hidden="1"/>
    </xf>
    <xf numFmtId="0" fontId="21" fillId="3" borderId="14" xfId="0" applyFont="1" applyFill="1" applyBorder="1" applyAlignment="1" applyProtection="1">
      <alignment horizontal="left" vertical="center"/>
      <protection hidden="1"/>
    </xf>
    <xf numFmtId="4" fontId="16" fillId="3" borderId="14" xfId="0" applyNumberFormat="1" applyFont="1" applyFill="1" applyBorder="1" applyAlignment="1" applyProtection="1">
      <alignment horizontal="left" vertical="center"/>
      <protection locked="0" hidden="1"/>
    </xf>
    <xf numFmtId="0" fontId="22" fillId="3" borderId="14" xfId="0" applyFont="1" applyFill="1" applyBorder="1" applyAlignment="1" applyProtection="1">
      <alignment horizontal="center" vertical="center"/>
      <protection hidden="1"/>
    </xf>
    <xf numFmtId="0" fontId="16" fillId="3" borderId="14" xfId="0" applyFont="1" applyFill="1" applyBorder="1" applyAlignment="1" applyProtection="1">
      <alignment horizontal="center" vertical="center"/>
      <protection hidden="1"/>
    </xf>
    <xf numFmtId="0" fontId="16" fillId="3" borderId="14" xfId="0" applyFont="1" applyFill="1" applyBorder="1" applyAlignment="1" applyProtection="1">
      <alignment horizontal="right" vertical="center" indent="1"/>
      <protection hidden="1"/>
    </xf>
    <xf numFmtId="4" fontId="19" fillId="3" borderId="14" xfId="0" applyNumberFormat="1" applyFont="1" applyFill="1" applyBorder="1" applyAlignment="1" applyProtection="1">
      <alignment horizontal="right" vertical="center" indent="1"/>
      <protection hidden="1"/>
    </xf>
    <xf numFmtId="4" fontId="16" fillId="3" borderId="14" xfId="0" applyNumberFormat="1" applyFont="1" applyFill="1" applyBorder="1" applyAlignment="1" applyProtection="1">
      <alignment horizontal="left" vertical="center"/>
      <protection hidden="1"/>
    </xf>
    <xf numFmtId="4" fontId="21" fillId="3" borderId="14" xfId="0" applyNumberFormat="1" applyFont="1" applyFill="1" applyBorder="1" applyAlignment="1" applyProtection="1">
      <alignment horizontal="left" vertical="center"/>
      <protection locked="0" hidden="1"/>
    </xf>
    <xf numFmtId="0" fontId="21" fillId="3" borderId="14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 applyProtection="1">
      <alignment horizontal="right" vertical="center" indent="1"/>
      <protection hidden="1"/>
    </xf>
    <xf numFmtId="4" fontId="20" fillId="3" borderId="14" xfId="0" applyNumberFormat="1" applyFont="1" applyFill="1" applyBorder="1" applyAlignment="1" applyProtection="1">
      <alignment horizontal="right" vertical="center" indent="1"/>
      <protection hidden="1"/>
    </xf>
    <xf numFmtId="4" fontId="21" fillId="3" borderId="14" xfId="0" applyNumberFormat="1" applyFont="1" applyFill="1" applyBorder="1" applyAlignment="1" applyProtection="1">
      <alignment horizontal="left" vertical="center"/>
      <protection hidden="1"/>
    </xf>
    <xf numFmtId="4" fontId="22" fillId="3" borderId="14" xfId="0" applyNumberFormat="1" applyFont="1" applyFill="1" applyBorder="1" applyAlignment="1" applyProtection="1">
      <alignment horizontal="left" vertical="center" wrapText="1"/>
      <protection locked="0" hidden="1"/>
    </xf>
    <xf numFmtId="0" fontId="22" fillId="3" borderId="14" xfId="0" applyFont="1" applyFill="1" applyBorder="1" applyAlignment="1" applyProtection="1">
      <alignment horizontal="right" vertical="center" indent="1"/>
      <protection hidden="1"/>
    </xf>
    <xf numFmtId="4" fontId="23" fillId="3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2" fillId="3" borderId="14" xfId="0" applyNumberFormat="1" applyFont="1" applyFill="1" applyBorder="1" applyAlignment="1" applyProtection="1">
      <alignment horizontal="left" vertical="center" wrapText="1"/>
      <protection hidden="1"/>
    </xf>
    <xf numFmtId="0" fontId="21" fillId="3" borderId="14" xfId="0" applyFont="1" applyFill="1" applyBorder="1" applyAlignment="1" applyProtection="1">
      <alignment horizontal="left" vertical="center" wrapText="1"/>
      <protection locked="0" hidden="1"/>
    </xf>
    <xf numFmtId="0" fontId="20" fillId="3" borderId="14" xfId="0" applyFont="1" applyFill="1" applyBorder="1" applyAlignment="1" applyProtection="1">
      <alignment horizontal="center" vertical="center"/>
      <protection hidden="1"/>
    </xf>
    <xf numFmtId="0" fontId="20" fillId="3" borderId="14" xfId="0" applyFont="1" applyFill="1" applyBorder="1" applyAlignment="1" applyProtection="1">
      <alignment horizontal="right" vertical="center" indent="1"/>
      <protection hidden="1"/>
    </xf>
    <xf numFmtId="0" fontId="20" fillId="3" borderId="14" xfId="0" applyFont="1" applyFill="1" applyBorder="1" applyAlignment="1" applyProtection="1">
      <alignment horizontal="right" vertical="center" wrapText="1" indent="1"/>
      <protection hidden="1"/>
    </xf>
    <xf numFmtId="0" fontId="21" fillId="3" borderId="14" xfId="0" applyFont="1" applyFill="1" applyBorder="1" applyAlignment="1" applyProtection="1">
      <alignment horizontal="left" vertical="center" wrapText="1"/>
      <protection hidden="1"/>
    </xf>
    <xf numFmtId="0" fontId="21" fillId="3" borderId="14" xfId="0" applyFont="1" applyFill="1" applyBorder="1" applyAlignment="1" applyProtection="1">
      <alignment horizontal="left" vertical="center"/>
      <protection locked="0" hidden="1"/>
    </xf>
    <xf numFmtId="4" fontId="21" fillId="3" borderId="14" xfId="0" applyNumberFormat="1" applyFont="1" applyFill="1" applyBorder="1" applyAlignment="1" applyProtection="1">
      <alignment horizontal="left" vertical="center" wrapText="1"/>
      <protection locked="0" hidden="1"/>
    </xf>
    <xf numFmtId="4" fontId="20" fillId="3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1" fillId="3" borderId="14" xfId="0" applyNumberFormat="1" applyFont="1" applyFill="1" applyBorder="1" applyAlignment="1" applyProtection="1">
      <alignment horizontal="left" vertical="center" wrapText="1"/>
      <protection hidden="1"/>
    </xf>
    <xf numFmtId="1" fontId="17" fillId="0" borderId="15" xfId="0" applyNumberFormat="1" applyFont="1" applyFill="1" applyBorder="1" applyAlignment="1" applyProtection="1">
      <alignment horizontal="center" vertical="center"/>
      <protection hidden="1"/>
    </xf>
    <xf numFmtId="164" fontId="17" fillId="0" borderId="15" xfId="2" applyFont="1" applyBorder="1" applyAlignment="1" applyProtection="1">
      <alignment horizontal="center" vertical="center"/>
      <protection hidden="1"/>
    </xf>
    <xf numFmtId="164" fontId="16" fillId="0" borderId="15" xfId="2" applyFont="1" applyBorder="1" applyAlignment="1" applyProtection="1">
      <alignment horizontal="right" vertical="center" indent="1"/>
      <protection hidden="1"/>
    </xf>
    <xf numFmtId="164" fontId="18" fillId="0" borderId="15" xfId="2" applyFont="1" applyFill="1" applyBorder="1" applyAlignment="1" applyProtection="1">
      <alignment horizontal="right" vertical="center" indent="1"/>
      <protection hidden="1"/>
    </xf>
    <xf numFmtId="164" fontId="17" fillId="2" borderId="15" xfId="2" applyFont="1" applyFill="1" applyBorder="1" applyAlignment="1" applyProtection="1">
      <alignment horizontal="right" vertical="center"/>
      <protection hidden="1"/>
    </xf>
    <xf numFmtId="164" fontId="18" fillId="2" borderId="15" xfId="2" applyFont="1" applyFill="1" applyBorder="1" applyAlignment="1" applyProtection="1">
      <alignment horizontal="right" vertical="center" indent="1"/>
      <protection hidden="1"/>
    </xf>
    <xf numFmtId="164" fontId="17" fillId="0" borderId="15" xfId="2" applyFont="1" applyFill="1" applyBorder="1" applyAlignment="1" applyProtection="1">
      <alignment horizontal="center" vertical="center"/>
      <protection hidden="1"/>
    </xf>
    <xf numFmtId="164" fontId="17" fillId="0" borderId="17" xfId="2" applyFont="1" applyBorder="1" applyAlignment="1" applyProtection="1">
      <alignment horizontal="left" vertical="center"/>
      <protection hidden="1"/>
    </xf>
    <xf numFmtId="164" fontId="17" fillId="0" borderId="17" xfId="2" applyFont="1" applyFill="1" applyBorder="1" applyAlignment="1" applyProtection="1">
      <alignment horizontal="left" vertical="center"/>
      <protection hidden="1"/>
    </xf>
    <xf numFmtId="164" fontId="17" fillId="0" borderId="18" xfId="2" applyFont="1" applyBorder="1" applyAlignment="1" applyProtection="1">
      <alignment horizontal="center" vertical="center"/>
      <protection hidden="1"/>
    </xf>
    <xf numFmtId="164" fontId="17" fillId="0" borderId="18" xfId="2" applyFont="1" applyFill="1" applyBorder="1" applyAlignment="1" applyProtection="1">
      <alignment horizontal="center" vertical="center"/>
      <protection hidden="1"/>
    </xf>
    <xf numFmtId="164" fontId="17" fillId="6" borderId="26" xfId="2" applyFont="1" applyFill="1" applyBorder="1" applyAlignment="1" applyProtection="1">
      <alignment horizontal="right" vertical="center"/>
      <protection locked="0" hidden="1"/>
    </xf>
    <xf numFmtId="164" fontId="17" fillId="6" borderId="28" xfId="2" applyFont="1" applyFill="1" applyBorder="1" applyAlignment="1" applyProtection="1">
      <alignment horizontal="right" vertical="center"/>
      <protection locked="0" hidden="1"/>
    </xf>
    <xf numFmtId="164" fontId="17" fillId="6" borderId="27" xfId="2" applyFont="1" applyFill="1" applyBorder="1" applyAlignment="1" applyProtection="1">
      <alignment horizontal="right" vertical="center"/>
      <protection locked="0" hidden="1"/>
    </xf>
    <xf numFmtId="164" fontId="18" fillId="0" borderId="22" xfId="2" applyFont="1" applyFill="1" applyBorder="1" applyAlignment="1" applyProtection="1">
      <alignment horizontal="right" vertical="center" indent="1"/>
      <protection hidden="1"/>
    </xf>
    <xf numFmtId="9" fontId="9" fillId="0" borderId="16" xfId="0" applyNumberFormat="1" applyFont="1" applyFill="1" applyBorder="1" applyAlignment="1" applyProtection="1">
      <alignment horizontal="center" vertical="center"/>
      <protection hidden="1"/>
    </xf>
    <xf numFmtId="4" fontId="9" fillId="0" borderId="24" xfId="0" applyNumberFormat="1" applyFont="1" applyBorder="1" applyAlignment="1" applyProtection="1">
      <alignment horizontal="center" vertical="center" wrapText="1"/>
      <protection hidden="1"/>
    </xf>
    <xf numFmtId="0" fontId="10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17" fillId="3" borderId="29" xfId="0" applyNumberFormat="1" applyFont="1" applyFill="1" applyBorder="1" applyAlignment="1" applyProtection="1">
      <alignment vertical="center" wrapText="1"/>
      <protection hidden="1"/>
    </xf>
    <xf numFmtId="4" fontId="17" fillId="3" borderId="6" xfId="0" applyNumberFormat="1" applyFont="1" applyFill="1" applyBorder="1" applyAlignment="1" applyProtection="1">
      <alignment horizontal="right" vertical="center"/>
      <protection hidden="1"/>
    </xf>
    <xf numFmtId="4" fontId="17" fillId="0" borderId="15" xfId="0" applyNumberFormat="1" applyFont="1" applyBorder="1" applyAlignment="1" applyProtection="1">
      <alignment vertical="center"/>
      <protection hidden="1"/>
    </xf>
    <xf numFmtId="164" fontId="17" fillId="5" borderId="15" xfId="2" applyFont="1" applyFill="1" applyBorder="1" applyAlignment="1" applyProtection="1">
      <alignment horizontal="center" vertical="center"/>
      <protection hidden="1"/>
    </xf>
    <xf numFmtId="0" fontId="16" fillId="3" borderId="2" xfId="0" applyNumberFormat="1" applyFont="1" applyFill="1" applyBorder="1" applyAlignment="1" applyProtection="1">
      <alignment vertical="center" wrapText="1"/>
      <protection hidden="1"/>
    </xf>
    <xf numFmtId="164" fontId="16" fillId="0" borderId="17" xfId="2" applyFont="1" applyBorder="1" applyAlignment="1" applyProtection="1">
      <alignment vertical="center" wrapText="1"/>
      <protection hidden="1"/>
    </xf>
    <xf numFmtId="164" fontId="17" fillId="6" borderId="16" xfId="2" applyFont="1" applyFill="1" applyBorder="1" applyAlignment="1" applyProtection="1">
      <alignment horizontal="right" vertical="center"/>
      <protection locked="0" hidden="1"/>
    </xf>
    <xf numFmtId="164" fontId="16" fillId="0" borderId="17" xfId="2" applyFont="1" applyFill="1" applyBorder="1" applyAlignment="1" applyProtection="1">
      <alignment vertical="center" wrapText="1"/>
      <protection hidden="1"/>
    </xf>
    <xf numFmtId="164" fontId="17" fillId="5" borderId="18" xfId="2" applyFont="1" applyFill="1" applyBorder="1" applyAlignment="1" applyProtection="1">
      <alignment horizontal="center" vertical="center"/>
      <protection hidden="1"/>
    </xf>
    <xf numFmtId="0" fontId="17" fillId="3" borderId="29" xfId="0" applyNumberFormat="1" applyFont="1" applyFill="1" applyBorder="1" applyAlignment="1" applyProtection="1">
      <alignment horizontal="left" vertical="center" wrapText="1"/>
      <protection hidden="1"/>
    </xf>
    <xf numFmtId="4" fontId="18" fillId="3" borderId="29" xfId="0" applyNumberFormat="1" applyFont="1" applyFill="1" applyBorder="1" applyAlignment="1" applyProtection="1">
      <alignment horizontal="right" vertical="center"/>
      <protection hidden="1"/>
    </xf>
    <xf numFmtId="0" fontId="16" fillId="3" borderId="2" xfId="0" applyNumberFormat="1" applyFont="1" applyFill="1" applyBorder="1" applyAlignment="1" applyProtection="1">
      <alignment horizontal="left" vertical="center" wrapText="1"/>
      <protection hidden="1"/>
    </xf>
    <xf numFmtId="4" fontId="18" fillId="0" borderId="15" xfId="0" applyNumberFormat="1" applyFont="1" applyFill="1" applyBorder="1" applyAlignment="1" applyProtection="1">
      <alignment horizontal="right" vertical="center"/>
      <protection hidden="1"/>
    </xf>
    <xf numFmtId="164" fontId="18" fillId="0" borderId="15" xfId="2" applyFont="1" applyFill="1" applyBorder="1" applyAlignment="1" applyProtection="1">
      <alignment horizontal="right" vertical="center"/>
      <protection hidden="1"/>
    </xf>
    <xf numFmtId="164" fontId="16" fillId="3" borderId="14" xfId="2" applyFont="1" applyFill="1" applyBorder="1" applyAlignment="1" applyProtection="1">
      <alignment horizontal="right" vertical="center"/>
      <protection hidden="1"/>
    </xf>
    <xf numFmtId="164" fontId="17" fillId="3" borderId="30" xfId="2" applyFont="1" applyFill="1" applyBorder="1" applyAlignment="1" applyProtection="1">
      <alignment horizontal="right" vertical="center"/>
      <protection hidden="1"/>
    </xf>
    <xf numFmtId="164" fontId="17" fillId="3" borderId="6" xfId="2" applyFont="1" applyFill="1" applyBorder="1" applyAlignment="1" applyProtection="1">
      <alignment horizontal="right" vertical="center"/>
      <protection hidden="1"/>
    </xf>
    <xf numFmtId="0" fontId="16" fillId="0" borderId="17" xfId="0" applyNumberFormat="1" applyFont="1" applyBorder="1" applyAlignment="1" applyProtection="1">
      <alignment horizontal="left" vertical="center" wrapText="1"/>
      <protection hidden="1"/>
    </xf>
    <xf numFmtId="1" fontId="17" fillId="0" borderId="18" xfId="0" applyNumberFormat="1" applyFont="1" applyFill="1" applyBorder="1" applyAlignment="1" applyProtection="1">
      <alignment horizontal="center" vertical="center"/>
      <protection hidden="1"/>
    </xf>
    <xf numFmtId="164" fontId="18" fillId="0" borderId="22" xfId="2" applyFont="1" applyFill="1" applyBorder="1" applyAlignment="1" applyProtection="1">
      <alignment horizontal="right" vertical="center"/>
      <protection hidden="1"/>
    </xf>
    <xf numFmtId="0" fontId="16" fillId="3" borderId="14" xfId="0" applyFont="1" applyFill="1" applyBorder="1" applyAlignment="1" applyProtection="1">
      <alignment vertical="center" wrapText="1"/>
      <protection hidden="1"/>
    </xf>
    <xf numFmtId="2" fontId="16" fillId="3" borderId="14" xfId="2" applyNumberFormat="1" applyFont="1" applyFill="1" applyBorder="1" applyAlignment="1" applyProtection="1">
      <alignment vertical="center"/>
      <protection hidden="1"/>
    </xf>
    <xf numFmtId="164" fontId="16" fillId="3" borderId="14" xfId="2" applyFont="1" applyFill="1" applyBorder="1" applyAlignment="1" applyProtection="1">
      <alignment vertical="center"/>
      <protection hidden="1"/>
    </xf>
    <xf numFmtId="0" fontId="17" fillId="0" borderId="18" xfId="0" applyFont="1" applyFill="1" applyBorder="1" applyAlignment="1" applyProtection="1">
      <alignment horizontal="center" vertical="center"/>
      <protection hidden="1"/>
    </xf>
    <xf numFmtId="4" fontId="17" fillId="6" borderId="16" xfId="0" applyNumberFormat="1" applyFont="1" applyFill="1" applyBorder="1" applyAlignment="1" applyProtection="1">
      <alignment horizontal="right" vertical="center"/>
      <protection locked="0" hidden="1"/>
    </xf>
    <xf numFmtId="165" fontId="17" fillId="3" borderId="6" xfId="0" applyNumberFormat="1" applyFont="1" applyFill="1" applyBorder="1" applyAlignment="1" applyProtection="1">
      <alignment horizontal="center" vertical="center"/>
      <protection hidden="1"/>
    </xf>
    <xf numFmtId="0" fontId="16" fillId="3" borderId="31" xfId="0" applyFont="1" applyFill="1" applyBorder="1" applyAlignment="1" applyProtection="1">
      <alignment vertical="center" wrapText="1"/>
      <protection hidden="1"/>
    </xf>
    <xf numFmtId="165" fontId="17" fillId="3" borderId="8" xfId="0" applyNumberFormat="1" applyFont="1" applyFill="1" applyBorder="1" applyAlignment="1" applyProtection="1">
      <alignment horizontal="center" vertical="center"/>
      <protection hidden="1"/>
    </xf>
    <xf numFmtId="0" fontId="17" fillId="5" borderId="18" xfId="0" applyFont="1" applyFill="1" applyBorder="1" applyAlignment="1" applyProtection="1">
      <alignment horizontal="center" vertical="center"/>
      <protection hidden="1"/>
    </xf>
    <xf numFmtId="164" fontId="16" fillId="3" borderId="31" xfId="2" applyFont="1" applyFill="1" applyBorder="1" applyAlignment="1" applyProtection="1">
      <alignment horizontal="center" vertical="center"/>
      <protection hidden="1"/>
    </xf>
    <xf numFmtId="0" fontId="16" fillId="0" borderId="32" xfId="0" applyFont="1" applyBorder="1" applyAlignment="1" applyProtection="1">
      <alignment vertical="center" wrapText="1"/>
      <protection hidden="1"/>
    </xf>
    <xf numFmtId="0" fontId="16" fillId="0" borderId="33" xfId="0" applyFont="1" applyBorder="1" applyAlignment="1" applyProtection="1">
      <alignment vertical="center" wrapText="1"/>
      <protection hidden="1"/>
    </xf>
    <xf numFmtId="0" fontId="16" fillId="3" borderId="2" xfId="0" applyFont="1" applyFill="1" applyBorder="1" applyAlignment="1" applyProtection="1">
      <alignment vertical="center" wrapText="1"/>
      <protection hidden="1"/>
    </xf>
    <xf numFmtId="4" fontId="17" fillId="3" borderId="2" xfId="0" applyNumberFormat="1" applyFont="1" applyFill="1" applyBorder="1" applyAlignment="1" applyProtection="1">
      <alignment horizontal="right" vertical="center"/>
      <protection locked="0" hidden="1"/>
    </xf>
    <xf numFmtId="0" fontId="16" fillId="0" borderId="17" xfId="0" applyFont="1" applyFill="1" applyBorder="1" applyAlignment="1" applyProtection="1">
      <alignment vertical="center" wrapText="1"/>
      <protection hidden="1"/>
    </xf>
    <xf numFmtId="164" fontId="17" fillId="3" borderId="8" xfId="2" applyFont="1" applyFill="1" applyBorder="1" applyAlignment="1" applyProtection="1">
      <alignment horizontal="right" vertical="center"/>
      <protection hidden="1"/>
    </xf>
    <xf numFmtId="165" fontId="17" fillId="0" borderId="18" xfId="0" applyNumberFormat="1" applyFont="1" applyFill="1" applyBorder="1" applyAlignment="1" applyProtection="1">
      <alignment horizontal="center" vertical="center"/>
      <protection hidden="1"/>
    </xf>
    <xf numFmtId="2" fontId="17" fillId="0" borderId="15" xfId="0" applyNumberFormat="1" applyFont="1" applyBorder="1" applyAlignment="1" applyProtection="1">
      <alignment horizontal="right" vertical="center"/>
      <protection hidden="1"/>
    </xf>
    <xf numFmtId="2" fontId="17" fillId="3" borderId="6" xfId="0" applyNumberFormat="1" applyFont="1" applyFill="1" applyBorder="1" applyAlignment="1" applyProtection="1">
      <alignment horizontal="right" vertical="center"/>
      <protection hidden="1"/>
    </xf>
    <xf numFmtId="4" fontId="17" fillId="3" borderId="14" xfId="0" applyNumberFormat="1" applyFont="1" applyFill="1" applyBorder="1" applyAlignment="1" applyProtection="1">
      <alignment vertical="center"/>
      <protection hidden="1"/>
    </xf>
    <xf numFmtId="4" fontId="18" fillId="0" borderId="22" xfId="0" applyNumberFormat="1" applyFont="1" applyFill="1" applyBorder="1" applyAlignment="1" applyProtection="1">
      <alignment horizontal="right" vertical="center"/>
      <protection hidden="1"/>
    </xf>
    <xf numFmtId="4" fontId="17" fillId="0" borderId="22" xfId="0" applyNumberFormat="1" applyFont="1" applyFill="1" applyBorder="1" applyAlignment="1" applyProtection="1">
      <alignment horizontal="right" vertical="center"/>
      <protection hidden="1"/>
    </xf>
    <xf numFmtId="9" fontId="9" fillId="0" borderId="35" xfId="0" applyNumberFormat="1" applyFont="1" applyFill="1" applyBorder="1" applyAlignment="1" applyProtection="1">
      <alignment horizontal="center" vertical="center"/>
      <protection hidden="1"/>
    </xf>
    <xf numFmtId="4" fontId="9" fillId="0" borderId="36" xfId="0" applyNumberFormat="1" applyFont="1" applyBorder="1" applyAlignment="1" applyProtection="1">
      <alignment horizontal="center" vertical="center" wrapText="1"/>
      <protection hidden="1"/>
    </xf>
    <xf numFmtId="4" fontId="9" fillId="0" borderId="34" xfId="0" applyNumberFormat="1" applyFont="1" applyBorder="1" applyAlignment="1" applyProtection="1">
      <alignment horizontal="center" vertical="center" wrapText="1"/>
      <protection hidden="1"/>
    </xf>
    <xf numFmtId="2" fontId="0" fillId="0" borderId="37" xfId="0" applyNumberFormat="1" applyBorder="1"/>
    <xf numFmtId="0" fontId="24" fillId="0" borderId="37" xfId="0" applyFont="1" applyFill="1" applyBorder="1"/>
    <xf numFmtId="164" fontId="5" fillId="0" borderId="37" xfId="2" applyFill="1" applyBorder="1" applyAlignment="1">
      <alignment horizontal="center"/>
    </xf>
    <xf numFmtId="0" fontId="0" fillId="0" borderId="37" xfId="0" applyNumberFormat="1" applyFont="1" applyFill="1" applyBorder="1" applyAlignment="1">
      <alignment vertical="top" wrapText="1"/>
    </xf>
    <xf numFmtId="2" fontId="0" fillId="0" borderId="37" xfId="0" applyNumberFormat="1" applyFont="1" applyFill="1" applyBorder="1" applyAlignment="1">
      <alignment vertical="top" wrapText="1"/>
    </xf>
    <xf numFmtId="164" fontId="0" fillId="0" borderId="37" xfId="2" applyFont="1" applyBorder="1"/>
    <xf numFmtId="166" fontId="0" fillId="0" borderId="37" xfId="2" applyNumberFormat="1" applyFont="1" applyBorder="1"/>
    <xf numFmtId="0" fontId="0" fillId="0" borderId="37" xfId="0" applyFill="1" applyBorder="1"/>
    <xf numFmtId="164" fontId="0" fillId="0" borderId="37" xfId="2" applyFont="1" applyFill="1" applyBorder="1"/>
    <xf numFmtId="164" fontId="5" fillId="0" borderId="37" xfId="2" applyFill="1" applyBorder="1"/>
    <xf numFmtId="164" fontId="0" fillId="0" borderId="37" xfId="2" applyFont="1" applyFill="1" applyBorder="1" applyAlignment="1">
      <alignment horizontal="center"/>
    </xf>
    <xf numFmtId="0" fontId="0" fillId="0" borderId="37" xfId="0" applyNumberFormat="1" applyFont="1" applyBorder="1" applyAlignment="1">
      <alignment vertical="top" wrapText="1"/>
    </xf>
    <xf numFmtId="0" fontId="43" fillId="7" borderId="37" xfId="0" applyFont="1" applyFill="1" applyBorder="1" applyAlignment="1">
      <alignment horizontal="center" vertical="center"/>
    </xf>
    <xf numFmtId="164" fontId="43" fillId="7" borderId="37" xfId="2" applyFont="1" applyFill="1" applyBorder="1" applyAlignment="1">
      <alignment horizontal="center" vertical="center"/>
    </xf>
    <xf numFmtId="0" fontId="43" fillId="7" borderId="37" xfId="0" applyNumberFormat="1" applyFont="1" applyFill="1" applyBorder="1" applyAlignment="1">
      <alignment horizontal="center" vertical="center" wrapText="1"/>
    </xf>
    <xf numFmtId="2" fontId="43" fillId="7" borderId="37" xfId="0" applyNumberFormat="1" applyFont="1" applyFill="1" applyBorder="1" applyAlignment="1">
      <alignment horizontal="center" vertical="center" wrapText="1"/>
    </xf>
    <xf numFmtId="0" fontId="43" fillId="7" borderId="37" xfId="0" applyFont="1" applyFill="1" applyBorder="1"/>
    <xf numFmtId="2" fontId="43" fillId="7" borderId="37" xfId="0" applyNumberFormat="1" applyFont="1" applyFill="1" applyBorder="1"/>
    <xf numFmtId="0" fontId="12" fillId="0" borderId="0" xfId="0" applyFont="1" applyAlignment="1" applyProtection="1">
      <alignment horizontal="right"/>
      <protection hidden="1"/>
    </xf>
    <xf numFmtId="0" fontId="44" fillId="0" borderId="0" xfId="0" applyFont="1" applyAlignment="1" applyProtection="1">
      <alignment horizontal="right" vertical="center"/>
      <protection hidden="1"/>
    </xf>
    <xf numFmtId="0" fontId="44" fillId="0" borderId="0" xfId="0" applyFont="1" applyAlignment="1" applyProtection="1">
      <alignment horizontal="right"/>
      <protection hidden="1"/>
    </xf>
    <xf numFmtId="0" fontId="44" fillId="0" borderId="0" xfId="0" applyNumberFormat="1" applyFont="1" applyAlignment="1" applyProtection="1">
      <alignment horizontal="right" vertical="center" wrapText="1"/>
      <protection hidden="1"/>
    </xf>
    <xf numFmtId="0" fontId="44" fillId="0" borderId="0" xfId="0" applyNumberFormat="1" applyFont="1" applyAlignment="1" applyProtection="1">
      <alignment horizontal="right" vertical="center" wrapText="1" indent="5"/>
      <protection hidden="1"/>
    </xf>
    <xf numFmtId="164" fontId="4" fillId="0" borderId="37" xfId="2" applyFont="1" applyFill="1" applyBorder="1" applyAlignment="1">
      <alignment horizontal="center"/>
    </xf>
    <xf numFmtId="43" fontId="0" fillId="0" borderId="0" xfId="0" applyNumberFormat="1"/>
    <xf numFmtId="164" fontId="0" fillId="0" borderId="0" xfId="2" applyFont="1"/>
    <xf numFmtId="2" fontId="0" fillId="0" borderId="37" xfId="2" applyNumberFormat="1" applyFont="1" applyBorder="1"/>
    <xf numFmtId="0" fontId="37" fillId="0" borderId="2" xfId="1" applyFont="1" applyFill="1" applyBorder="1" applyAlignment="1" applyProtection="1">
      <alignment horizontal="left" vertical="center"/>
      <protection hidden="1"/>
    </xf>
    <xf numFmtId="0" fontId="26" fillId="0" borderId="2" xfId="0" applyFont="1" applyFill="1" applyBorder="1" applyProtection="1">
      <protection hidden="1"/>
    </xf>
    <xf numFmtId="0" fontId="26" fillId="0" borderId="2" xfId="0" applyFont="1" applyFill="1" applyBorder="1" applyProtection="1"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6" fillId="3" borderId="13" xfId="0" applyFont="1" applyFill="1" applyBorder="1" applyAlignment="1" applyProtection="1">
      <alignment horizontal="center" vertical="center"/>
      <protection hidden="1"/>
    </xf>
    <xf numFmtId="164" fontId="4" fillId="0" borderId="38" xfId="2" applyFont="1" applyFill="1" applyBorder="1" applyAlignment="1">
      <alignment horizontal="center"/>
    </xf>
    <xf numFmtId="2" fontId="0" fillId="0" borderId="39" xfId="0" applyNumberFormat="1" applyFont="1" applyFill="1" applyBorder="1" applyAlignment="1">
      <alignment vertical="top" wrapText="1"/>
    </xf>
    <xf numFmtId="0" fontId="0" fillId="0" borderId="37" xfId="0" applyBorder="1"/>
    <xf numFmtId="0" fontId="0" fillId="0" borderId="37" xfId="0" applyBorder="1" applyAlignment="1">
      <alignment wrapText="1"/>
    </xf>
    <xf numFmtId="164" fontId="16" fillId="8" borderId="15" xfId="2" applyFont="1" applyFill="1" applyBorder="1" applyAlignment="1" applyProtection="1">
      <alignment horizontal="center" vertical="center"/>
      <protection hidden="1"/>
    </xf>
    <xf numFmtId="0" fontId="16" fillId="8" borderId="17" xfId="0" applyFont="1" applyFill="1" applyBorder="1" applyAlignment="1" applyProtection="1">
      <alignment vertical="center" wrapText="1"/>
      <protection hidden="1"/>
    </xf>
    <xf numFmtId="4" fontId="17" fillId="8" borderId="16" xfId="0" applyNumberFormat="1" applyFont="1" applyFill="1" applyBorder="1" applyAlignment="1" applyProtection="1">
      <alignment horizontal="right" vertical="center"/>
      <protection locked="0" hidden="1"/>
    </xf>
    <xf numFmtId="0" fontId="17" fillId="8" borderId="18" xfId="0" applyFont="1" applyFill="1" applyBorder="1" applyAlignment="1" applyProtection="1">
      <alignment horizontal="center" vertical="center"/>
      <protection hidden="1"/>
    </xf>
    <xf numFmtId="1" fontId="17" fillId="8" borderId="15" xfId="0" applyNumberFormat="1" applyFont="1" applyFill="1" applyBorder="1" applyAlignment="1" applyProtection="1">
      <alignment horizontal="center" vertical="center"/>
      <protection hidden="1"/>
    </xf>
    <xf numFmtId="164" fontId="16" fillId="8" borderId="15" xfId="2" applyFont="1" applyFill="1" applyBorder="1" applyAlignment="1" applyProtection="1">
      <alignment vertical="center"/>
      <protection hidden="1"/>
    </xf>
    <xf numFmtId="164" fontId="18" fillId="8" borderId="15" xfId="2" applyFont="1" applyFill="1" applyBorder="1" applyAlignment="1" applyProtection="1">
      <alignment horizontal="right" vertical="center"/>
      <protection hidden="1"/>
    </xf>
    <xf numFmtId="164" fontId="17" fillId="8" borderId="15" xfId="2" applyFont="1" applyFill="1" applyBorder="1" applyAlignment="1" applyProtection="1">
      <alignment horizontal="right" vertical="center"/>
      <protection hidden="1"/>
    </xf>
    <xf numFmtId="4" fontId="17" fillId="6" borderId="40" xfId="0" applyNumberFormat="1" applyFont="1" applyFill="1" applyBorder="1" applyAlignment="1" applyProtection="1">
      <alignment horizontal="right" vertical="center"/>
      <protection locked="0" hidden="1"/>
    </xf>
    <xf numFmtId="4" fontId="17" fillId="8" borderId="28" xfId="0" applyNumberFormat="1" applyFont="1" applyFill="1" applyBorder="1" applyAlignment="1" applyProtection="1">
      <alignment horizontal="right" vertical="center"/>
      <protection locked="0" hidden="1"/>
    </xf>
    <xf numFmtId="4" fontId="17" fillId="6" borderId="41" xfId="0" applyNumberFormat="1" applyFont="1" applyFill="1" applyBorder="1" applyAlignment="1" applyProtection="1">
      <alignment horizontal="right" vertical="center"/>
      <protection locked="0" hidden="1"/>
    </xf>
    <xf numFmtId="4" fontId="17" fillId="8" borderId="42" xfId="0" applyNumberFormat="1" applyFont="1" applyFill="1" applyBorder="1" applyAlignment="1" applyProtection="1">
      <alignment horizontal="right" vertical="center"/>
      <protection locked="0" hidden="1"/>
    </xf>
    <xf numFmtId="4" fontId="17" fillId="8" borderId="27" xfId="0" applyNumberFormat="1" applyFont="1" applyFill="1" applyBorder="1" applyAlignment="1" applyProtection="1">
      <alignment horizontal="right" vertical="center"/>
      <protection locked="0" hidden="1"/>
    </xf>
    <xf numFmtId="165" fontId="17" fillId="8" borderId="18" xfId="0" applyNumberFormat="1" applyFont="1" applyFill="1" applyBorder="1" applyAlignment="1" applyProtection="1">
      <alignment horizontal="center" vertical="center"/>
      <protection hidden="1"/>
    </xf>
    <xf numFmtId="164" fontId="0" fillId="0" borderId="37" xfId="2" applyFont="1" applyFill="1" applyBorder="1" applyAlignment="1">
      <alignment vertical="top" wrapText="1"/>
    </xf>
    <xf numFmtId="164" fontId="43" fillId="7" borderId="37" xfId="2" applyFont="1" applyFill="1" applyBorder="1" applyAlignment="1">
      <alignment horizontal="center" vertical="center" wrapText="1"/>
    </xf>
    <xf numFmtId="164" fontId="0" fillId="0" borderId="0" xfId="2" applyFont="1" applyFill="1"/>
    <xf numFmtId="0" fontId="0" fillId="0" borderId="43" xfId="0" applyFill="1" applyBorder="1"/>
    <xf numFmtId="164" fontId="4" fillId="0" borderId="0" xfId="2" applyFont="1" applyFill="1" applyAlignment="1">
      <alignment horizontal="center"/>
    </xf>
    <xf numFmtId="4" fontId="17" fillId="6" borderId="44" xfId="0" applyNumberFormat="1" applyFont="1" applyFill="1" applyBorder="1" applyAlignment="1" applyProtection="1">
      <alignment horizontal="right" vertical="center"/>
      <protection locked="0" hidden="1"/>
    </xf>
    <xf numFmtId="0" fontId="6" fillId="3" borderId="2" xfId="0" applyFont="1" applyFill="1" applyBorder="1" applyAlignment="1" applyProtection="1">
      <alignment horizontal="center" vertical="center"/>
      <protection hidden="1"/>
    </xf>
    <xf numFmtId="0" fontId="10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165" fontId="17" fillId="3" borderId="2" xfId="0" applyNumberFormat="1" applyFont="1" applyFill="1" applyBorder="1" applyAlignment="1" applyProtection="1">
      <alignment horizontal="center" vertical="center"/>
      <protection hidden="1"/>
    </xf>
    <xf numFmtId="1" fontId="17" fillId="3" borderId="2" xfId="0" applyNumberFormat="1" applyFont="1" applyFill="1" applyBorder="1" applyAlignment="1" applyProtection="1">
      <alignment horizontal="center" vertical="center"/>
      <protection hidden="1"/>
    </xf>
    <xf numFmtId="164" fontId="16" fillId="3" borderId="2" xfId="2" applyFont="1" applyFill="1" applyBorder="1" applyAlignment="1" applyProtection="1">
      <alignment vertical="center"/>
      <protection hidden="1"/>
    </xf>
    <xf numFmtId="164" fontId="18" fillId="3" borderId="2" xfId="2" applyFont="1" applyFill="1" applyBorder="1" applyAlignment="1" applyProtection="1">
      <alignment horizontal="right" vertical="center"/>
      <protection hidden="1"/>
    </xf>
    <xf numFmtId="0" fontId="16" fillId="5" borderId="0" xfId="0" applyFont="1" applyFill="1" applyAlignment="1" applyProtection="1">
      <alignment vertical="center"/>
      <protection hidden="1"/>
    </xf>
    <xf numFmtId="4" fontId="17" fillId="8" borderId="26" xfId="0" applyNumberFormat="1" applyFont="1" applyFill="1" applyBorder="1" applyAlignment="1" applyProtection="1">
      <alignment horizontal="right" vertical="center"/>
      <protection locked="0" hidden="1"/>
    </xf>
    <xf numFmtId="1" fontId="17" fillId="8" borderId="18" xfId="0" applyNumberFormat="1" applyFont="1" applyFill="1" applyBorder="1" applyAlignment="1" applyProtection="1">
      <alignment horizontal="center" vertical="center"/>
      <protection hidden="1"/>
    </xf>
    <xf numFmtId="2" fontId="16" fillId="8" borderId="15" xfId="2" applyNumberFormat="1" applyFont="1" applyFill="1" applyBorder="1" applyAlignment="1" applyProtection="1">
      <alignment vertical="center"/>
      <protection hidden="1"/>
    </xf>
    <xf numFmtId="4" fontId="18" fillId="8" borderId="22" xfId="0" applyNumberFormat="1" applyFont="1" applyFill="1" applyBorder="1" applyAlignment="1" applyProtection="1">
      <alignment horizontal="right" vertical="center"/>
      <protection hidden="1"/>
    </xf>
    <xf numFmtId="4" fontId="17" fillId="8" borderId="22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Fill="1"/>
    <xf numFmtId="0" fontId="0" fillId="0" borderId="2" xfId="0" applyFill="1" applyBorder="1"/>
    <xf numFmtId="0" fontId="16" fillId="8" borderId="32" xfId="0" applyFont="1" applyFill="1" applyBorder="1" applyAlignment="1" applyProtection="1">
      <alignment vertical="center" wrapText="1"/>
      <protection hidden="1"/>
    </xf>
    <xf numFmtId="164" fontId="16" fillId="0" borderId="15" xfId="2" applyFont="1" applyFill="1" applyBorder="1" applyAlignment="1" applyProtection="1">
      <alignment vertical="center"/>
      <protection hidden="1"/>
    </xf>
    <xf numFmtId="0" fontId="45" fillId="0" borderId="2" xfId="0" applyFont="1" applyBorder="1" applyAlignment="1" applyProtection="1">
      <alignment horizontal="left"/>
      <protection locked="0" hidden="1"/>
    </xf>
    <xf numFmtId="14" fontId="3" fillId="0" borderId="0" xfId="0" applyNumberFormat="1" applyFont="1" applyAlignment="1" applyProtection="1">
      <alignment horizontal="right" vertical="top"/>
      <protection locked="0"/>
    </xf>
    <xf numFmtId="164" fontId="16" fillId="9" borderId="15" xfId="2" applyFont="1" applyFill="1" applyBorder="1" applyAlignment="1" applyProtection="1">
      <alignment horizontal="center" vertical="center"/>
      <protection hidden="1"/>
    </xf>
    <xf numFmtId="0" fontId="16" fillId="9" borderId="17" xfId="0" applyFont="1" applyFill="1" applyBorder="1" applyAlignment="1" applyProtection="1">
      <alignment vertical="center" wrapText="1"/>
      <protection hidden="1"/>
    </xf>
    <xf numFmtId="4" fontId="17" fillId="9" borderId="28" xfId="0" applyNumberFormat="1" applyFont="1" applyFill="1" applyBorder="1" applyAlignment="1" applyProtection="1">
      <alignment horizontal="right" vertical="center"/>
      <protection locked="0" hidden="1"/>
    </xf>
    <xf numFmtId="165" fontId="17" fillId="9" borderId="18" xfId="0" applyNumberFormat="1" applyFont="1" applyFill="1" applyBorder="1" applyAlignment="1" applyProtection="1">
      <alignment horizontal="center" vertical="center"/>
      <protection hidden="1"/>
    </xf>
    <xf numFmtId="1" fontId="17" fillId="9" borderId="15" xfId="0" applyNumberFormat="1" applyFont="1" applyFill="1" applyBorder="1" applyAlignment="1" applyProtection="1">
      <alignment horizontal="center" vertical="center"/>
      <protection hidden="1"/>
    </xf>
    <xf numFmtId="164" fontId="16" fillId="9" borderId="15" xfId="2" applyFont="1" applyFill="1" applyBorder="1" applyAlignment="1" applyProtection="1">
      <alignment vertical="center"/>
      <protection hidden="1"/>
    </xf>
    <xf numFmtId="164" fontId="18" fillId="9" borderId="15" xfId="2" applyFont="1" applyFill="1" applyBorder="1" applyAlignment="1" applyProtection="1">
      <alignment horizontal="right" vertical="center"/>
      <protection hidden="1"/>
    </xf>
    <xf numFmtId="164" fontId="17" fillId="9" borderId="15" xfId="2" applyFont="1" applyFill="1" applyBorder="1" applyAlignment="1" applyProtection="1">
      <alignment horizontal="right" vertical="center"/>
      <protection hidden="1"/>
    </xf>
    <xf numFmtId="4" fontId="17" fillId="9" borderId="45" xfId="0" applyNumberFormat="1" applyFont="1" applyFill="1" applyBorder="1" applyAlignment="1" applyProtection="1">
      <alignment horizontal="right" vertical="center"/>
      <protection locked="0" hidden="1"/>
    </xf>
    <xf numFmtId="0" fontId="17" fillId="9" borderId="18" xfId="0" applyFont="1" applyFill="1" applyBorder="1" applyAlignment="1" applyProtection="1">
      <alignment horizontal="center" vertical="center"/>
      <protection hidden="1"/>
    </xf>
    <xf numFmtId="4" fontId="17" fillId="9" borderId="16" xfId="0" applyNumberFormat="1" applyFont="1" applyFill="1" applyBorder="1" applyAlignment="1" applyProtection="1">
      <alignment horizontal="right" vertical="center"/>
      <protection locked="0" hidden="1"/>
    </xf>
    <xf numFmtId="4" fontId="17" fillId="6" borderId="46" xfId="0" applyNumberFormat="1" applyFont="1" applyFill="1" applyBorder="1" applyAlignment="1" applyProtection="1">
      <alignment horizontal="right" vertical="center"/>
      <protection locked="0" hidden="1"/>
    </xf>
    <xf numFmtId="4" fontId="17" fillId="6" borderId="47" xfId="0" applyNumberFormat="1" applyFont="1" applyFill="1" applyBorder="1" applyAlignment="1" applyProtection="1">
      <alignment horizontal="right" vertical="center"/>
      <protection locked="0" hidden="1"/>
    </xf>
    <xf numFmtId="4" fontId="17" fillId="6" borderId="48" xfId="0" applyNumberFormat="1" applyFont="1" applyFill="1" applyBorder="1" applyAlignment="1" applyProtection="1">
      <alignment horizontal="right" vertical="center"/>
      <protection locked="0" hidden="1"/>
    </xf>
    <xf numFmtId="4" fontId="17" fillId="9" borderId="49" xfId="0" applyNumberFormat="1" applyFont="1" applyFill="1" applyBorder="1" applyAlignment="1" applyProtection="1">
      <alignment horizontal="right" vertical="center"/>
      <protection locked="0" hidden="1"/>
    </xf>
    <xf numFmtId="4" fontId="17" fillId="9" borderId="50" xfId="0" applyNumberFormat="1" applyFont="1" applyFill="1" applyBorder="1" applyAlignment="1" applyProtection="1">
      <alignment horizontal="right" vertical="center"/>
      <protection locked="0" hidden="1"/>
    </xf>
    <xf numFmtId="4" fontId="17" fillId="6" borderId="51" xfId="0" applyNumberFormat="1" applyFont="1" applyFill="1" applyBorder="1" applyAlignment="1" applyProtection="1">
      <alignment horizontal="right" vertical="center"/>
      <protection locked="0" hidden="1"/>
    </xf>
    <xf numFmtId="4" fontId="17" fillId="6" borderId="49" xfId="0" applyNumberFormat="1" applyFont="1" applyFill="1" applyBorder="1" applyAlignment="1" applyProtection="1">
      <alignment horizontal="right" vertical="center"/>
      <protection locked="0" hidden="1"/>
    </xf>
    <xf numFmtId="2" fontId="0" fillId="0" borderId="37" xfId="0" applyNumberFormat="1" applyFill="1" applyBorder="1"/>
    <xf numFmtId="0" fontId="37" fillId="0" borderId="2" xfId="1" applyFont="1" applyFill="1" applyBorder="1" applyAlignment="1" applyProtection="1">
      <alignment horizontal="left" vertical="center"/>
      <protection hidden="1"/>
    </xf>
    <xf numFmtId="0" fontId="26" fillId="0" borderId="2" xfId="0" applyFont="1" applyFill="1" applyBorder="1" applyProtection="1">
      <protection hidden="1"/>
    </xf>
    <xf numFmtId="0" fontId="26" fillId="0" borderId="2" xfId="0" applyFont="1" applyFill="1" applyBorder="1" applyAlignment="1" applyProtection="1">
      <alignment horizontal="center"/>
      <protection hidden="1"/>
    </xf>
    <xf numFmtId="0" fontId="37" fillId="0" borderId="2" xfId="1" applyFont="1" applyFill="1" applyBorder="1" applyAlignment="1" applyProtection="1">
      <alignment vertical="center"/>
      <protection hidden="1"/>
    </xf>
    <xf numFmtId="0" fontId="38" fillId="0" borderId="2" xfId="1" applyFont="1" applyFill="1" applyBorder="1" applyAlignment="1" applyProtection="1">
      <alignment horizontal="left" vertical="center"/>
      <protection hidden="1"/>
    </xf>
    <xf numFmtId="0" fontId="25" fillId="0" borderId="2" xfId="0" applyFont="1" applyBorder="1" applyAlignment="1" applyProtection="1">
      <alignment horizontal="left" wrapText="1" indent="2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6" fillId="3" borderId="13" xfId="0" applyFont="1" applyFill="1" applyBorder="1" applyAlignment="1" applyProtection="1">
      <alignment horizontal="center" vertical="center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6" fillId="0" borderId="2" xfId="0" applyFont="1" applyFill="1" applyBorder="1" applyAlignment="1" applyProtection="1">
      <alignment horizontal="center" vertical="center"/>
      <protection hidden="1"/>
    </xf>
  </cellXfs>
  <cellStyles count="4">
    <cellStyle name="Гиперссылка" xfId="1" builtinId="8"/>
    <cellStyle name="Обычный" xfId="0" builtinId="0"/>
    <cellStyle name="Процентный" xfId="3" builtinId="5"/>
    <cellStyle name="Финансовый" xfId="2" builtinId="3"/>
  </cellStyles>
  <dxfs count="2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EDF3FD"/>
      <color rgb="FF26448C"/>
      <color rgb="FFDDE8FB"/>
      <color rgb="FFC1D6F7"/>
      <color rgb="FFCCFFFF"/>
      <color rgb="FFB8D0EE"/>
      <color rgb="FFFFFFFF"/>
      <color rgb="FFE31E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'!R1C1"/><Relationship Id="rId13" Type="http://schemas.openxmlformats.org/officeDocument/2006/relationships/hyperlink" Target="#'10'!R1C1"/><Relationship Id="rId18" Type="http://schemas.openxmlformats.org/officeDocument/2006/relationships/hyperlink" Target="https://www.instagram.com/jakko.ru/" TargetMode="External"/><Relationship Id="rId3" Type="http://schemas.openxmlformats.org/officeDocument/2006/relationships/hyperlink" Target="http://jakko.ru" TargetMode="External"/><Relationship Id="rId21" Type="http://schemas.openxmlformats.org/officeDocument/2006/relationships/image" Target="../media/image7.png"/><Relationship Id="rId7" Type="http://schemas.openxmlformats.org/officeDocument/2006/relationships/hyperlink" Target="#'2'!R1C1"/><Relationship Id="rId12" Type="http://schemas.openxmlformats.org/officeDocument/2006/relationships/hyperlink" Target="#'9'!R1C1"/><Relationship Id="rId17" Type="http://schemas.openxmlformats.org/officeDocument/2006/relationships/image" Target="../media/image4.png"/><Relationship Id="rId2" Type="http://schemas.openxmlformats.org/officeDocument/2006/relationships/hyperlink" Target="mailto:sales@jakko.ru?subject=&#1079;&#1072;&#1103;&#1074;&#1082;&#1072;" TargetMode="External"/><Relationship Id="rId16" Type="http://schemas.openxmlformats.org/officeDocument/2006/relationships/hyperlink" Target="https://www.facebook.com/jakkopipe/" TargetMode="External"/><Relationship Id="rId20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hyperlink" Target="#'5'!R1C1"/><Relationship Id="rId11" Type="http://schemas.openxmlformats.org/officeDocument/2006/relationships/hyperlink" Target="#'8'!R1C1"/><Relationship Id="rId5" Type="http://schemas.openxmlformats.org/officeDocument/2006/relationships/hyperlink" Target="#'3'!R1C1"/><Relationship Id="rId15" Type="http://schemas.openxmlformats.org/officeDocument/2006/relationships/image" Target="../media/image3.png"/><Relationship Id="rId23" Type="http://schemas.openxmlformats.org/officeDocument/2006/relationships/hyperlink" Target="#'11'!A1"/><Relationship Id="rId10" Type="http://schemas.openxmlformats.org/officeDocument/2006/relationships/hyperlink" Target="#'7'!R1C1"/><Relationship Id="rId19" Type="http://schemas.openxmlformats.org/officeDocument/2006/relationships/image" Target="../media/image5.png"/><Relationship Id="rId4" Type="http://schemas.openxmlformats.org/officeDocument/2006/relationships/hyperlink" Target="#'4'!R1C1"/><Relationship Id="rId9" Type="http://schemas.openxmlformats.org/officeDocument/2006/relationships/hyperlink" Target="#'6'!R1C1"/><Relationship Id="rId14" Type="http://schemas.openxmlformats.org/officeDocument/2006/relationships/hyperlink" Target="https://www.youtube.com/channel/UCTe0fi8jCoreprpG0AFqjgQ" TargetMode="External"/><Relationship Id="rId22" Type="http://schemas.openxmlformats.org/officeDocument/2006/relationships/hyperlink" Target="#'12'!R1C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hyperlink" Target="#'11'!R1C1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12" Type="http://schemas.openxmlformats.org/officeDocument/2006/relationships/image" Target="../media/image11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11" Type="http://schemas.openxmlformats.org/officeDocument/2006/relationships/hyperlink" Target="https://jakko.ru/upload/iblock/689/68950d3d141239a41c5082e4423953f6.png" TargetMode="External"/><Relationship Id="rId5" Type="http://schemas.openxmlformats.org/officeDocument/2006/relationships/image" Target="../media/image107.jpeg"/><Relationship Id="rId10" Type="http://schemas.openxmlformats.org/officeDocument/2006/relationships/hyperlink" Target="#'9'!R1C1"/><Relationship Id="rId4" Type="http://schemas.openxmlformats.org/officeDocument/2006/relationships/image" Target="../media/image106.jpeg"/><Relationship Id="rId9" Type="http://schemas.openxmlformats.org/officeDocument/2006/relationships/hyperlink" Target="#&#1057;&#1086;&#1076;&#1077;&#1088;&#1078;&#1072;&#1085;&#1080;&#1077;!R1C1"/><Relationship Id="rId14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emf"/><Relationship Id="rId13" Type="http://schemas.openxmlformats.org/officeDocument/2006/relationships/hyperlink" Target="#'8'!R1C1"/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12" Type="http://schemas.openxmlformats.org/officeDocument/2006/relationships/hyperlink" Target="#&#1057;&#1086;&#1076;&#1077;&#1088;&#1078;&#1072;&#1085;&#1080;&#1077;!R1C1"/><Relationship Id="rId2" Type="http://schemas.openxmlformats.org/officeDocument/2006/relationships/image" Target="../media/image113.png"/><Relationship Id="rId1" Type="http://schemas.openxmlformats.org/officeDocument/2006/relationships/image" Target="../media/image112.png"/><Relationship Id="rId6" Type="http://schemas.openxmlformats.org/officeDocument/2006/relationships/image" Target="../media/image117.png"/><Relationship Id="rId11" Type="http://schemas.openxmlformats.org/officeDocument/2006/relationships/hyperlink" Target="#'10'!R1C1"/><Relationship Id="rId5" Type="http://schemas.openxmlformats.org/officeDocument/2006/relationships/image" Target="../media/image116.png"/><Relationship Id="rId15" Type="http://schemas.openxmlformats.org/officeDocument/2006/relationships/image" Target="../media/image11.png"/><Relationship Id="rId10" Type="http://schemas.openxmlformats.org/officeDocument/2006/relationships/image" Target="../media/image121.png"/><Relationship Id="rId4" Type="http://schemas.openxmlformats.org/officeDocument/2006/relationships/image" Target="../media/image115.png"/><Relationship Id="rId9" Type="http://schemas.openxmlformats.org/officeDocument/2006/relationships/image" Target="../media/image120.jpeg"/><Relationship Id="rId14" Type="http://schemas.openxmlformats.org/officeDocument/2006/relationships/hyperlink" Target="https://jakko.ru/upload/iblock/689/68950d3d141239a41c5082e4423953f6.png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jakko.ru/upload/iblock/689/68950d3d141239a41c5082e4423953f6.png" TargetMode="External"/><Relationship Id="rId2" Type="http://schemas.openxmlformats.org/officeDocument/2006/relationships/hyperlink" Target="#'10'!A1"/><Relationship Id="rId1" Type="http://schemas.openxmlformats.org/officeDocument/2006/relationships/hyperlink" Target="#&#1057;&#1086;&#1076;&#1077;&#1088;&#1078;&#1072;&#1085;&#1080;&#1077;!R1C1"/><Relationship Id="rId6" Type="http://schemas.openxmlformats.org/officeDocument/2006/relationships/image" Target="../media/image122.png"/><Relationship Id="rId5" Type="http://schemas.openxmlformats.org/officeDocument/2006/relationships/hyperlink" Target="#'12'!A1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1.png"/><Relationship Id="rId7" Type="http://schemas.openxmlformats.org/officeDocument/2006/relationships/image" Target="../media/image126.jpeg"/><Relationship Id="rId2" Type="http://schemas.openxmlformats.org/officeDocument/2006/relationships/hyperlink" Target="#'11'!A1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125.jpeg"/><Relationship Id="rId5" Type="http://schemas.openxmlformats.org/officeDocument/2006/relationships/image" Target="../media/image124.jpeg"/><Relationship Id="rId10" Type="http://schemas.openxmlformats.org/officeDocument/2006/relationships/image" Target="../media/image129.jpg"/><Relationship Id="rId4" Type="http://schemas.openxmlformats.org/officeDocument/2006/relationships/image" Target="../media/image123.jpeg"/><Relationship Id="rId9" Type="http://schemas.openxmlformats.org/officeDocument/2006/relationships/image" Target="../media/image1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1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hyperlink" Target="https://jakko.ru/upload/iblock/689/68950d3d141239a41c5082e4423953f6.png" TargetMode="External"/><Relationship Id="rId5" Type="http://schemas.openxmlformats.org/officeDocument/2006/relationships/hyperlink" Target="#&#1057;&#1086;&#1076;&#1077;&#1088;&#1078;&#1072;&#1085;&#1080;&#1077;!R1C1"/><Relationship Id="rId4" Type="http://schemas.openxmlformats.org/officeDocument/2006/relationships/hyperlink" Target="#'2'!R1C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'!R1C1"/><Relationship Id="rId7" Type="http://schemas.openxmlformats.org/officeDocument/2006/relationships/image" Target="../media/image11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hyperlink" Target="https://jakko.ru/upload/iblock/689/68950d3d141239a41c5082e4423953f6.png" TargetMode="External"/><Relationship Id="rId5" Type="http://schemas.openxmlformats.org/officeDocument/2006/relationships/hyperlink" Target="#'1'!R1C1"/><Relationship Id="rId4" Type="http://schemas.openxmlformats.org/officeDocument/2006/relationships/hyperlink" Target="#&#1057;&#1086;&#1076;&#1077;&#1088;&#1078;&#1072;&#1085;&#1080;&#1077;!R1C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18" Type="http://schemas.openxmlformats.org/officeDocument/2006/relationships/hyperlink" Target="#&#1057;&#1086;&#1076;&#1077;&#1088;&#1078;&#1072;&#1085;&#1080;&#1077;!R1C1"/><Relationship Id="rId3" Type="http://schemas.openxmlformats.org/officeDocument/2006/relationships/image" Target="../media/image16.png"/><Relationship Id="rId21" Type="http://schemas.openxmlformats.org/officeDocument/2006/relationships/image" Target="../media/image11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hyperlink" Target="#'4'!R1C1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hyperlink" Target="https://jakko.ru/upload/iblock/689/68950d3d141239a41c5082e4423953f6.png" TargetMode="External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jpeg"/><Relationship Id="rId10" Type="http://schemas.openxmlformats.org/officeDocument/2006/relationships/image" Target="../media/image23.png"/><Relationship Id="rId19" Type="http://schemas.openxmlformats.org/officeDocument/2006/relationships/hyperlink" Target="#'2'!R1C1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hyperlink" Target="#'3'!R1C1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hyperlink" Target="#&#1057;&#1086;&#1076;&#1077;&#1088;&#1078;&#1072;&#1085;&#1080;&#1077;!R1C1"/><Relationship Id="rId2" Type="http://schemas.openxmlformats.org/officeDocument/2006/relationships/image" Target="../media/image31.png"/><Relationship Id="rId16" Type="http://schemas.openxmlformats.org/officeDocument/2006/relationships/hyperlink" Target="#'5'!R1C1"/><Relationship Id="rId20" Type="http://schemas.openxmlformats.org/officeDocument/2006/relationships/image" Target="../media/image1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10" Type="http://schemas.openxmlformats.org/officeDocument/2006/relationships/image" Target="../media/image39.png"/><Relationship Id="rId19" Type="http://schemas.openxmlformats.org/officeDocument/2006/relationships/hyperlink" Target="https://jakko.ru/upload/iblock/689/68950d3d141239a41c5082e4423953f6.png" TargetMode="External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86;&#1076;&#1077;&#1088;&#1078;&#1072;&#1085;&#1080;&#1077;!R1C1"/><Relationship Id="rId3" Type="http://schemas.openxmlformats.org/officeDocument/2006/relationships/image" Target="../media/image47.png"/><Relationship Id="rId7" Type="http://schemas.openxmlformats.org/officeDocument/2006/relationships/hyperlink" Target="#'6'!R1C1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11.png"/><Relationship Id="rId5" Type="http://schemas.openxmlformats.org/officeDocument/2006/relationships/image" Target="../media/image49.png"/><Relationship Id="rId10" Type="http://schemas.openxmlformats.org/officeDocument/2006/relationships/hyperlink" Target="https://jakko.ru/upload/iblock/689/68950d3d141239a41c5082e4423953f6.png" TargetMode="External"/><Relationship Id="rId4" Type="http://schemas.openxmlformats.org/officeDocument/2006/relationships/image" Target="../media/image48.png"/><Relationship Id="rId9" Type="http://schemas.openxmlformats.org/officeDocument/2006/relationships/hyperlink" Target="#'4'!R1C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13" Type="http://schemas.microsoft.com/office/2007/relationships/hdphoto" Target="../media/hdphoto6.wdp"/><Relationship Id="rId18" Type="http://schemas.microsoft.com/office/2007/relationships/hdphoto" Target="../media/hdphoto8.wdp"/><Relationship Id="rId3" Type="http://schemas.openxmlformats.org/officeDocument/2006/relationships/image" Target="../media/image52.png"/><Relationship Id="rId21" Type="http://schemas.openxmlformats.org/officeDocument/2006/relationships/hyperlink" Target="#'5'!R1C1"/><Relationship Id="rId7" Type="http://schemas.openxmlformats.org/officeDocument/2006/relationships/image" Target="../media/image54.jpeg"/><Relationship Id="rId12" Type="http://schemas.openxmlformats.org/officeDocument/2006/relationships/image" Target="../media/image57.png"/><Relationship Id="rId17" Type="http://schemas.openxmlformats.org/officeDocument/2006/relationships/image" Target="../media/image60.png"/><Relationship Id="rId2" Type="http://schemas.microsoft.com/office/2007/relationships/hdphoto" Target="../media/hdphoto1.wdp"/><Relationship Id="rId16" Type="http://schemas.microsoft.com/office/2007/relationships/hdphoto" Target="../media/hdphoto7.wdp"/><Relationship Id="rId20" Type="http://schemas.openxmlformats.org/officeDocument/2006/relationships/hyperlink" Target="#&#1057;&#1086;&#1076;&#1077;&#1088;&#1078;&#1072;&#1085;&#1080;&#1077;!R1C1"/><Relationship Id="rId1" Type="http://schemas.openxmlformats.org/officeDocument/2006/relationships/image" Target="../media/image51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5" Type="http://schemas.openxmlformats.org/officeDocument/2006/relationships/image" Target="../media/image53.png"/><Relationship Id="rId15" Type="http://schemas.openxmlformats.org/officeDocument/2006/relationships/image" Target="../media/image59.png"/><Relationship Id="rId23" Type="http://schemas.openxmlformats.org/officeDocument/2006/relationships/image" Target="../media/image11.png"/><Relationship Id="rId10" Type="http://schemas.openxmlformats.org/officeDocument/2006/relationships/image" Target="../media/image56.png"/><Relationship Id="rId19" Type="http://schemas.openxmlformats.org/officeDocument/2006/relationships/hyperlink" Target="#'7'!R1C1"/><Relationship Id="rId4" Type="http://schemas.microsoft.com/office/2007/relationships/hdphoto" Target="../media/hdphoto2.wdp"/><Relationship Id="rId9" Type="http://schemas.microsoft.com/office/2007/relationships/hdphoto" Target="../media/hdphoto4.wdp"/><Relationship Id="rId14" Type="http://schemas.openxmlformats.org/officeDocument/2006/relationships/image" Target="../media/image58.jpeg"/><Relationship Id="rId22" Type="http://schemas.openxmlformats.org/officeDocument/2006/relationships/hyperlink" Target="https://jakko.ru/upload/iblock/689/68950d3d141239a41c5082e4423953f6.png" TargetMode="Externa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png"/><Relationship Id="rId18" Type="http://schemas.openxmlformats.org/officeDocument/2006/relationships/image" Target="../media/image75.jpeg"/><Relationship Id="rId26" Type="http://schemas.openxmlformats.org/officeDocument/2006/relationships/image" Target="../media/image83.png"/><Relationship Id="rId3" Type="http://schemas.openxmlformats.org/officeDocument/2006/relationships/hyperlink" Target="#'6'!R1C1"/><Relationship Id="rId21" Type="http://schemas.openxmlformats.org/officeDocument/2006/relationships/image" Target="../media/image78.png"/><Relationship Id="rId7" Type="http://schemas.openxmlformats.org/officeDocument/2006/relationships/image" Target="../media/image64.png"/><Relationship Id="rId12" Type="http://schemas.openxmlformats.org/officeDocument/2006/relationships/image" Target="../media/image69.jpeg"/><Relationship Id="rId17" Type="http://schemas.openxmlformats.org/officeDocument/2006/relationships/image" Target="../media/image74.jpeg"/><Relationship Id="rId25" Type="http://schemas.openxmlformats.org/officeDocument/2006/relationships/image" Target="../media/image82.png"/><Relationship Id="rId33" Type="http://schemas.openxmlformats.org/officeDocument/2006/relationships/image" Target="../media/image88.png"/><Relationship Id="rId2" Type="http://schemas.openxmlformats.org/officeDocument/2006/relationships/hyperlink" Target="#&#1057;&#1086;&#1076;&#1077;&#1088;&#1078;&#1072;&#1085;&#1080;&#1077;!R1C1"/><Relationship Id="rId16" Type="http://schemas.openxmlformats.org/officeDocument/2006/relationships/image" Target="../media/image73.jpeg"/><Relationship Id="rId20" Type="http://schemas.openxmlformats.org/officeDocument/2006/relationships/image" Target="../media/image77.png"/><Relationship Id="rId29" Type="http://schemas.openxmlformats.org/officeDocument/2006/relationships/image" Target="../media/image11.png"/><Relationship Id="rId1" Type="http://schemas.openxmlformats.org/officeDocument/2006/relationships/hyperlink" Target="#'8'!R1C1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24" Type="http://schemas.openxmlformats.org/officeDocument/2006/relationships/image" Target="../media/image81.png"/><Relationship Id="rId32" Type="http://schemas.openxmlformats.org/officeDocument/2006/relationships/image" Target="../media/image87.jpeg"/><Relationship Id="rId5" Type="http://schemas.openxmlformats.org/officeDocument/2006/relationships/image" Target="../media/image62.jpeg"/><Relationship Id="rId15" Type="http://schemas.openxmlformats.org/officeDocument/2006/relationships/image" Target="../media/image72.jpeg"/><Relationship Id="rId23" Type="http://schemas.openxmlformats.org/officeDocument/2006/relationships/image" Target="../media/image80.png"/><Relationship Id="rId28" Type="http://schemas.openxmlformats.org/officeDocument/2006/relationships/hyperlink" Target="https://jakko.ru/upload/iblock/689/68950d3d141239a41c5082e4423953f6.png" TargetMode="External"/><Relationship Id="rId10" Type="http://schemas.openxmlformats.org/officeDocument/2006/relationships/image" Target="../media/image67.jpeg"/><Relationship Id="rId19" Type="http://schemas.openxmlformats.org/officeDocument/2006/relationships/image" Target="../media/image76.png"/><Relationship Id="rId31" Type="http://schemas.openxmlformats.org/officeDocument/2006/relationships/image" Target="../media/image86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9.png"/><Relationship Id="rId27" Type="http://schemas.openxmlformats.org/officeDocument/2006/relationships/image" Target="../media/image84.png"/><Relationship Id="rId30" Type="http://schemas.openxmlformats.org/officeDocument/2006/relationships/image" Target="../media/image85.jpeg"/><Relationship Id="rId8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100.jpeg"/><Relationship Id="rId18" Type="http://schemas.openxmlformats.org/officeDocument/2006/relationships/hyperlink" Target="#'7'!R1C1"/><Relationship Id="rId3" Type="http://schemas.openxmlformats.org/officeDocument/2006/relationships/image" Target="../media/image92.png"/><Relationship Id="rId21" Type="http://schemas.openxmlformats.org/officeDocument/2006/relationships/image" Target="../media/image102.png"/><Relationship Id="rId7" Type="http://schemas.openxmlformats.org/officeDocument/2006/relationships/image" Target="../media/image95.png"/><Relationship Id="rId12" Type="http://schemas.openxmlformats.org/officeDocument/2006/relationships/image" Target="../media/image99.jpeg"/><Relationship Id="rId17" Type="http://schemas.openxmlformats.org/officeDocument/2006/relationships/hyperlink" Target="#&#1057;&#1086;&#1076;&#1077;&#1088;&#1078;&#1072;&#1085;&#1080;&#1077;!R1C1"/><Relationship Id="rId2" Type="http://schemas.openxmlformats.org/officeDocument/2006/relationships/image" Target="../media/image91.png"/><Relationship Id="rId16" Type="http://schemas.openxmlformats.org/officeDocument/2006/relationships/hyperlink" Target="#'9'!R1C1"/><Relationship Id="rId20" Type="http://schemas.openxmlformats.org/officeDocument/2006/relationships/image" Target="../media/image11.png"/><Relationship Id="rId1" Type="http://schemas.openxmlformats.org/officeDocument/2006/relationships/image" Target="../media/image90.jpeg"/><Relationship Id="rId6" Type="http://schemas.openxmlformats.org/officeDocument/2006/relationships/image" Target="../media/image94.jpeg"/><Relationship Id="rId11" Type="http://schemas.openxmlformats.org/officeDocument/2006/relationships/image" Target="../media/image98.jpeg"/><Relationship Id="rId5" Type="http://schemas.openxmlformats.org/officeDocument/2006/relationships/image" Target="../media/image93.jpeg"/><Relationship Id="rId15" Type="http://schemas.microsoft.com/office/2007/relationships/hdphoto" Target="../media/hdphoto11.wdp"/><Relationship Id="rId10" Type="http://schemas.openxmlformats.org/officeDocument/2006/relationships/image" Target="../media/image97.jpg"/><Relationship Id="rId19" Type="http://schemas.openxmlformats.org/officeDocument/2006/relationships/hyperlink" Target="https://jakko.ru/upload/iblock/689/68950d3d141239a41c5082e4423953f6.png" TargetMode="External"/><Relationship Id="rId4" Type="http://schemas.microsoft.com/office/2007/relationships/hdphoto" Target="../media/hdphoto9.wdp"/><Relationship Id="rId9" Type="http://schemas.openxmlformats.org/officeDocument/2006/relationships/image" Target="../media/image96.jpeg"/><Relationship Id="rId14" Type="http://schemas.openxmlformats.org/officeDocument/2006/relationships/image" Target="../media/image10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114301</xdr:rowOff>
    </xdr:from>
    <xdr:to>
      <xdr:col>5</xdr:col>
      <xdr:colOff>552450</xdr:colOff>
      <xdr:row>36</xdr:row>
      <xdr:rowOff>209550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15051"/>
          <a:ext cx="6657975" cy="90487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0</xdr:colOff>
      <xdr:row>2</xdr:row>
      <xdr:rowOff>1758</xdr:rowOff>
    </xdr:from>
    <xdr:to>
      <xdr:col>1</xdr:col>
      <xdr:colOff>1488245</xdr:colOff>
      <xdr:row>3</xdr:row>
      <xdr:rowOff>0</xdr:rowOff>
    </xdr:to>
    <xdr:sp macro="" textlink="">
      <xdr:nvSpPr>
        <xdr:cNvPr id="17" name="Прямоугольник: скругленные углы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28600" y="1056835"/>
          <a:ext cx="1488245" cy="244427"/>
        </a:xfrm>
        <a:prstGeom prst="roundRect">
          <a:avLst/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effectLst/>
            </a:rPr>
            <a:t>sales@jakko.ru       </a:t>
          </a:r>
          <a:endParaRPr lang="ru-RU" sz="1100">
            <a:effectLst/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sp macro="" textlink="">
      <xdr:nvSpPr>
        <xdr:cNvPr id="18" name="Прямоугольник: скругленные углы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998785" y="1055077"/>
          <a:ext cx="1770184" cy="24618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effectLst/>
            </a:rPr>
            <a:t>http://jakko.ru</a:t>
          </a:r>
          <a:endParaRPr lang="ru-RU" sz="1100">
            <a:effectLst/>
          </a:endParaRPr>
        </a:p>
      </xdr:txBody>
    </xdr:sp>
    <xdr:clientData/>
  </xdr:twoCellAnchor>
  <xdr:twoCellAnchor editAs="oneCell">
    <xdr:from>
      <xdr:col>3</xdr:col>
      <xdr:colOff>216878</xdr:colOff>
      <xdr:row>2</xdr:row>
      <xdr:rowOff>0</xdr:rowOff>
    </xdr:from>
    <xdr:to>
      <xdr:col>4</xdr:col>
      <xdr:colOff>1</xdr:colOff>
      <xdr:row>3</xdr:row>
      <xdr:rowOff>0</xdr:rowOff>
    </xdr:to>
    <xdr:sp macro="" textlink="">
      <xdr:nvSpPr>
        <xdr:cNvPr id="19" name="Прямоугольник: скругленные углы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985847" y="1055077"/>
          <a:ext cx="1553308" cy="246185"/>
        </a:xfrm>
        <a:prstGeom prst="roundRect">
          <a:avLst/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>
              <a:effectLst/>
            </a:rPr>
            <a:t>+7 (383) 325 09 54</a:t>
          </a:r>
        </a:p>
      </xdr:txBody>
    </xdr:sp>
    <xdr:clientData/>
  </xdr:twoCellAnchor>
  <xdr:twoCellAnchor editAs="oneCell">
    <xdr:from>
      <xdr:col>1</xdr:col>
      <xdr:colOff>0</xdr:colOff>
      <xdr:row>15</xdr:row>
      <xdr:rowOff>7620</xdr:rowOff>
    </xdr:from>
    <xdr:to>
      <xdr:col>4</xdr:col>
      <xdr:colOff>0</xdr:colOff>
      <xdr:row>16</xdr:row>
      <xdr:rowOff>7620</xdr:rowOff>
    </xdr:to>
    <xdr:sp macro="" textlink="">
      <xdr:nvSpPr>
        <xdr:cNvPr id="20" name="Прямоугольник: скругленные углы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236220" y="3154680"/>
          <a:ext cx="5303520" cy="312420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ФИТИНГ КОМБИНИРОВАННЫЙ</a:t>
          </a:r>
        </a:p>
      </xdr:txBody>
    </xdr:sp>
    <xdr:clientData/>
  </xdr:twoCellAnchor>
  <xdr:twoCellAnchor editAs="oneCell">
    <xdr:from>
      <xdr:col>0</xdr:col>
      <xdr:colOff>240519</xdr:colOff>
      <xdr:row>13</xdr:row>
      <xdr:rowOff>5443</xdr:rowOff>
    </xdr:from>
    <xdr:to>
      <xdr:col>3</xdr:col>
      <xdr:colOff>1764519</xdr:colOff>
      <xdr:row>14</xdr:row>
      <xdr:rowOff>4354</xdr:rowOff>
    </xdr:to>
    <xdr:sp macro="" textlink="">
      <xdr:nvSpPr>
        <xdr:cNvPr id="8" name="Прямоугольник: скругленные углы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40519" y="3034393"/>
          <a:ext cx="5686425" cy="313236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ФИТИНГ ПОЛИПРОПИЛЕНОВЫЙ</a:t>
          </a:r>
        </a:p>
      </xdr:txBody>
    </xdr:sp>
    <xdr:clientData/>
  </xdr:twoCellAnchor>
  <xdr:twoCellAnchor editAs="oneCell">
    <xdr:from>
      <xdr:col>0</xdr:col>
      <xdr:colOff>240519</xdr:colOff>
      <xdr:row>17</xdr:row>
      <xdr:rowOff>7620</xdr:rowOff>
    </xdr:from>
    <xdr:to>
      <xdr:col>3</xdr:col>
      <xdr:colOff>1764519</xdr:colOff>
      <xdr:row>18</xdr:row>
      <xdr:rowOff>7620</xdr:rowOff>
    </xdr:to>
    <xdr:sp macro="" textlink="">
      <xdr:nvSpPr>
        <xdr:cNvPr id="9" name="Прямоугольник: скругленные углы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40519" y="3769995"/>
          <a:ext cx="5686425" cy="31432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ЗАПОРНАЯ АРМАТУРА</a:t>
          </a:r>
        </a:p>
      </xdr:txBody>
    </xdr:sp>
    <xdr:clientData/>
  </xdr:twoCellAnchor>
  <xdr:twoCellAnchor editAs="oneCell">
    <xdr:from>
      <xdr:col>0</xdr:col>
      <xdr:colOff>240519</xdr:colOff>
      <xdr:row>11</xdr:row>
      <xdr:rowOff>2177</xdr:rowOff>
    </xdr:from>
    <xdr:to>
      <xdr:col>3</xdr:col>
      <xdr:colOff>1764519</xdr:colOff>
      <xdr:row>12</xdr:row>
      <xdr:rowOff>1089</xdr:rowOff>
    </xdr:to>
    <xdr:sp macro="" textlink="">
      <xdr:nvSpPr>
        <xdr:cNvPr id="10" name="Прямоугольник: скругленные углы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40519" y="2659652"/>
          <a:ext cx="5686425" cy="313237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ТРУБЫ</a:t>
          </a:r>
        </a:p>
      </xdr:txBody>
    </xdr:sp>
    <xdr:clientData/>
  </xdr:twoCellAnchor>
  <xdr:twoCellAnchor editAs="oneCell">
    <xdr:from>
      <xdr:col>0</xdr:col>
      <xdr:colOff>240519</xdr:colOff>
      <xdr:row>9</xdr:row>
      <xdr:rowOff>8709</xdr:rowOff>
    </xdr:from>
    <xdr:to>
      <xdr:col>3</xdr:col>
      <xdr:colOff>1764519</xdr:colOff>
      <xdr:row>10</xdr:row>
      <xdr:rowOff>8709</xdr:rowOff>
    </xdr:to>
    <xdr:sp macro="" textlink="">
      <xdr:nvSpPr>
        <xdr:cNvPr id="11" name="Прямоугольник: скругленные углы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40519" y="2294709"/>
          <a:ext cx="5686425" cy="31432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ТРУБЫ </a:t>
          </a:r>
          <a:r>
            <a:rPr lang="en-US" sz="1800" b="1">
              <a:effectLst/>
            </a:rPr>
            <a:t>PE-RT</a:t>
          </a:r>
          <a:endParaRPr lang="ru-RU" sz="1800" b="1">
            <a:effectLst/>
          </a:endParaRPr>
        </a:p>
      </xdr:txBody>
    </xdr:sp>
    <xdr:clientData/>
  </xdr:twoCellAnchor>
  <xdr:twoCellAnchor editAs="oneCell">
    <xdr:from>
      <xdr:col>0</xdr:col>
      <xdr:colOff>241063</xdr:colOff>
      <xdr:row>19</xdr:row>
      <xdr:rowOff>3266</xdr:rowOff>
    </xdr:from>
    <xdr:to>
      <xdr:col>4</xdr:col>
      <xdr:colOff>3754</xdr:colOff>
      <xdr:row>20</xdr:row>
      <xdr:rowOff>3266</xdr:rowOff>
    </xdr:to>
    <xdr:sp macro="" textlink="">
      <xdr:nvSpPr>
        <xdr:cNvPr id="12" name="Прямоугольник: скругленные углы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41063" y="4137116"/>
          <a:ext cx="5685336" cy="31432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МАЛОШУМНАЯ</a:t>
          </a:r>
          <a:r>
            <a:rPr lang="ru-RU" sz="1800" b="1" baseline="0">
              <a:effectLst/>
            </a:rPr>
            <a:t> КАНАЛИЗАЦИЯ</a:t>
          </a:r>
          <a:endParaRPr lang="ru-RU" sz="1800" b="1">
            <a:effectLst/>
          </a:endParaRPr>
        </a:p>
      </xdr:txBody>
    </xdr:sp>
    <xdr:clientData/>
  </xdr:twoCellAnchor>
  <xdr:twoCellAnchor editAs="oneCell">
    <xdr:from>
      <xdr:col>0</xdr:col>
      <xdr:colOff>240519</xdr:colOff>
      <xdr:row>21</xdr:row>
      <xdr:rowOff>11975</xdr:rowOff>
    </xdr:from>
    <xdr:to>
      <xdr:col>3</xdr:col>
      <xdr:colOff>1764519</xdr:colOff>
      <xdr:row>22</xdr:row>
      <xdr:rowOff>11975</xdr:rowOff>
    </xdr:to>
    <xdr:sp macro="" textlink="">
      <xdr:nvSpPr>
        <xdr:cNvPr id="13" name="Прямоугольник: скругленные углы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40519" y="4517300"/>
          <a:ext cx="5686425" cy="31432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ВНУТРЕННЯЯ КАНАЛИЗАЦИЯ</a:t>
          </a:r>
        </a:p>
      </xdr:txBody>
    </xdr:sp>
    <xdr:clientData/>
  </xdr:twoCellAnchor>
  <xdr:twoCellAnchor editAs="oneCell">
    <xdr:from>
      <xdr:col>0</xdr:col>
      <xdr:colOff>240519</xdr:colOff>
      <xdr:row>23</xdr:row>
      <xdr:rowOff>1758</xdr:rowOff>
    </xdr:from>
    <xdr:to>
      <xdr:col>3</xdr:col>
      <xdr:colOff>1764519</xdr:colOff>
      <xdr:row>24</xdr:row>
      <xdr:rowOff>11283</xdr:rowOff>
    </xdr:to>
    <xdr:sp macro="" textlink="">
      <xdr:nvSpPr>
        <xdr:cNvPr id="14" name="Прямоугольник: скругленные углы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40519" y="4878558"/>
          <a:ext cx="5686425" cy="31432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НАРУЖНЯЯ КАНАЛИЗАЦИЯ</a:t>
          </a:r>
        </a:p>
      </xdr:txBody>
    </xdr:sp>
    <xdr:clientData/>
  </xdr:twoCellAnchor>
  <xdr:twoCellAnchor editAs="oneCell">
    <xdr:from>
      <xdr:col>0</xdr:col>
      <xdr:colOff>240519</xdr:colOff>
      <xdr:row>25</xdr:row>
      <xdr:rowOff>5276</xdr:rowOff>
    </xdr:from>
    <xdr:to>
      <xdr:col>3</xdr:col>
      <xdr:colOff>1764519</xdr:colOff>
      <xdr:row>26</xdr:row>
      <xdr:rowOff>20516</xdr:rowOff>
    </xdr:to>
    <xdr:sp macro="" textlink="">
      <xdr:nvSpPr>
        <xdr:cNvPr id="15" name="Прямоугольник: скругленные углы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40519" y="5244026"/>
          <a:ext cx="5686425" cy="32956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РИФЛЕНЫЕ</a:t>
          </a:r>
          <a:r>
            <a:rPr lang="ru-RU" sz="1800" b="1" baseline="0">
              <a:effectLst/>
            </a:rPr>
            <a:t> ТРУБЫ И ФИТИНГИ</a:t>
          </a:r>
          <a:endParaRPr lang="ru-RU" sz="1800" b="1">
            <a:effectLst/>
          </a:endParaRPr>
        </a:p>
      </xdr:txBody>
    </xdr:sp>
    <xdr:clientData/>
  </xdr:twoCellAnchor>
  <xdr:twoCellAnchor editAs="oneCell">
    <xdr:from>
      <xdr:col>0</xdr:col>
      <xdr:colOff>229145</xdr:colOff>
      <xdr:row>27</xdr:row>
      <xdr:rowOff>26377</xdr:rowOff>
    </xdr:from>
    <xdr:to>
      <xdr:col>4</xdr:col>
      <xdr:colOff>432</xdr:colOff>
      <xdr:row>28</xdr:row>
      <xdr:rowOff>41617</xdr:rowOff>
    </xdr:to>
    <xdr:sp macro="" textlink="">
      <xdr:nvSpPr>
        <xdr:cNvPr id="21" name="Прямоугольник: скругленные углы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29145" y="5636602"/>
          <a:ext cx="5709172" cy="32956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ИНСТРУМЕНТЫ</a:t>
          </a:r>
        </a:p>
      </xdr:txBody>
    </xdr:sp>
    <xdr:clientData/>
  </xdr:twoCellAnchor>
  <xdr:twoCellAnchor editAs="oneCell">
    <xdr:from>
      <xdr:col>0</xdr:col>
      <xdr:colOff>216787</xdr:colOff>
      <xdr:row>3</xdr:row>
      <xdr:rowOff>70757</xdr:rowOff>
    </xdr:from>
    <xdr:to>
      <xdr:col>4</xdr:col>
      <xdr:colOff>7076</xdr:colOff>
      <xdr:row>5</xdr:row>
      <xdr:rowOff>32657</xdr:rowOff>
    </xdr:to>
    <xdr:sp macro="" textlink="">
      <xdr:nvSpPr>
        <xdr:cNvPr id="22" name="Прямоугольник: скругленные углы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216787" y="1270907"/>
          <a:ext cx="5733889" cy="304800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СУММА                          ВЕС                       ОБЪЕМ</a:t>
          </a:r>
        </a:p>
      </xdr:txBody>
    </xdr:sp>
    <xdr:clientData/>
  </xdr:twoCellAnchor>
  <xdr:twoCellAnchor>
    <xdr:from>
      <xdr:col>3</xdr:col>
      <xdr:colOff>985484</xdr:colOff>
      <xdr:row>0</xdr:row>
      <xdr:rowOff>219024</xdr:rowOff>
    </xdr:from>
    <xdr:to>
      <xdr:col>3</xdr:col>
      <xdr:colOff>1517294</xdr:colOff>
      <xdr:row>0</xdr:row>
      <xdr:rowOff>759024</xdr:rowOff>
    </xdr:to>
    <xdr:sp macro="" textlink="">
      <xdr:nvSpPr>
        <xdr:cNvPr id="25" name="Прямоугольник: скругленные углы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033609" y="219024"/>
          <a:ext cx="531810" cy="540000"/>
        </a:xfrm>
        <a:prstGeom prst="round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271027</xdr:colOff>
      <xdr:row>0</xdr:row>
      <xdr:rowOff>219024</xdr:rowOff>
    </xdr:from>
    <xdr:to>
      <xdr:col>3</xdr:col>
      <xdr:colOff>876301</xdr:colOff>
      <xdr:row>0</xdr:row>
      <xdr:rowOff>759024</xdr:rowOff>
    </xdr:to>
    <xdr:sp macro="" textlink="">
      <xdr:nvSpPr>
        <xdr:cNvPr id="26" name="Прямоугольник: скругленные углы 2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319152" y="219024"/>
          <a:ext cx="605274" cy="540000"/>
        </a:xfrm>
        <a:prstGeom prst="round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1402080</xdr:colOff>
      <xdr:row>0</xdr:row>
      <xdr:rowOff>200841</xdr:rowOff>
    </xdr:from>
    <xdr:to>
      <xdr:col>3</xdr:col>
      <xdr:colOff>188051</xdr:colOff>
      <xdr:row>0</xdr:row>
      <xdr:rowOff>777207</xdr:rowOff>
    </xdr:to>
    <xdr:sp macro="" textlink="">
      <xdr:nvSpPr>
        <xdr:cNvPr id="27" name="Прямоугольник: скругленные углы 2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3406140" y="200841"/>
          <a:ext cx="553811" cy="576366"/>
        </a:xfrm>
        <a:prstGeom prst="round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238125</xdr:colOff>
      <xdr:row>0</xdr:row>
      <xdr:rowOff>38100</xdr:rowOff>
    </xdr:from>
    <xdr:to>
      <xdr:col>2</xdr:col>
      <xdr:colOff>838200</xdr:colOff>
      <xdr:row>1</xdr:row>
      <xdr:rowOff>113799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4A62A26-5978-44FD-AA17-CA50E4A1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2752725" cy="89484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0</xdr:row>
      <xdr:rowOff>123826</xdr:rowOff>
    </xdr:from>
    <xdr:to>
      <xdr:col>7</xdr:col>
      <xdr:colOff>952500</xdr:colOff>
      <xdr:row>5</xdr:row>
      <xdr:rowOff>88853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E16E8F8-427B-4CD9-85C0-435B3AAB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6" y="123826"/>
          <a:ext cx="1485899" cy="1508077"/>
        </a:xfrm>
        <a:prstGeom prst="rect">
          <a:avLst/>
        </a:prstGeom>
      </xdr:spPr>
    </xdr:pic>
    <xdr:clientData/>
  </xdr:twoCellAnchor>
  <xdr:oneCellAnchor>
    <xdr:from>
      <xdr:col>0</xdr:col>
      <xdr:colOff>229145</xdr:colOff>
      <xdr:row>6</xdr:row>
      <xdr:rowOff>54952</xdr:rowOff>
    </xdr:from>
    <xdr:ext cx="5709172" cy="329565"/>
    <xdr:sp macro="" textlink="">
      <xdr:nvSpPr>
        <xdr:cNvPr id="23" name="Прямоугольник: скругленные угл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F894427-6279-4FE2-8A78-F5941775F01D}"/>
            </a:ext>
          </a:extLst>
        </xdr:cNvPr>
        <xdr:cNvSpPr/>
      </xdr:nvSpPr>
      <xdr:spPr>
        <a:xfrm>
          <a:off x="229145" y="1912327"/>
          <a:ext cx="5709172" cy="329565"/>
        </a:xfrm>
        <a:prstGeom prst="roundRect">
          <a:avLst/>
        </a:prstGeom>
        <a:solidFill>
          <a:srgbClr val="C00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!!! АКЦИИ !!!</a:t>
          </a:r>
        </a:p>
      </xdr:txBody>
    </xdr:sp>
    <xdr:clientData/>
  </xdr:oneCellAnchor>
  <xdr:twoCellAnchor editAs="oneCell">
    <xdr:from>
      <xdr:col>0</xdr:col>
      <xdr:colOff>229145</xdr:colOff>
      <xdr:row>29</xdr:row>
      <xdr:rowOff>26377</xdr:rowOff>
    </xdr:from>
    <xdr:to>
      <xdr:col>4</xdr:col>
      <xdr:colOff>432</xdr:colOff>
      <xdr:row>30</xdr:row>
      <xdr:rowOff>41617</xdr:rowOff>
    </xdr:to>
    <xdr:sp macro="" textlink="">
      <xdr:nvSpPr>
        <xdr:cNvPr id="29" name="Прямоугольник: скругленные углы 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AB0E055-2880-4376-AECF-F57F128CF84D}"/>
            </a:ext>
          </a:extLst>
        </xdr:cNvPr>
        <xdr:cNvSpPr/>
      </xdr:nvSpPr>
      <xdr:spPr>
        <a:xfrm>
          <a:off x="229145" y="6027127"/>
          <a:ext cx="5709172" cy="329565"/>
        </a:xfrm>
        <a:prstGeom prst="roundRect">
          <a:avLst/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800" b="1">
              <a:effectLst/>
            </a:rPr>
            <a:t>ПНД ТРУБЫ</a:t>
          </a:r>
        </a:p>
      </xdr:txBody>
    </xdr:sp>
    <xdr:clientData/>
  </xdr:twoCellAnchor>
  <xdr:twoCellAnchor>
    <xdr:from>
      <xdr:col>0</xdr:col>
      <xdr:colOff>0</xdr:colOff>
      <xdr:row>11</xdr:row>
      <xdr:rowOff>15240</xdr:rowOff>
    </xdr:from>
    <xdr:to>
      <xdr:col>1</xdr:col>
      <xdr:colOff>1463040</xdr:colOff>
      <xdr:row>11</xdr:row>
      <xdr:rowOff>312420</xdr:rowOff>
    </xdr:to>
    <xdr:sp macro="" textlink="">
      <xdr:nvSpPr>
        <xdr:cNvPr id="31" name="Прямоугольник: скругленные углы 29">
          <a:extLst>
            <a:ext uri="{FF2B5EF4-FFF2-40B4-BE49-F238E27FC236}">
              <a16:creationId xmlns:a16="http://schemas.microsoft.com/office/drawing/2014/main" id="{E2C78988-7F20-499E-8FA0-FBECF70AE9B4}"/>
            </a:ext>
          </a:extLst>
        </xdr:cNvPr>
        <xdr:cNvSpPr/>
      </xdr:nvSpPr>
      <xdr:spPr>
        <a:xfrm>
          <a:off x="0" y="2705100"/>
          <a:ext cx="1699260" cy="297180"/>
        </a:xfrm>
        <a:prstGeom prst="roundRect">
          <a:avLst>
            <a:gd name="adj" fmla="val 50000"/>
          </a:avLst>
        </a:prstGeom>
        <a:solidFill>
          <a:schemeClr val="accent6">
            <a:lumMod val="75000"/>
          </a:schemeClr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СНИЖЕНИЕ</a:t>
          </a:r>
          <a:r>
            <a:rPr lang="ru-RU" sz="1200" b="1" baseline="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 ЦЕНЫ</a:t>
          </a:r>
          <a:endParaRPr lang="ru-RU" sz="1200" b="1"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45720</xdr:rowOff>
    </xdr:from>
    <xdr:to>
      <xdr:col>1</xdr:col>
      <xdr:colOff>1501140</xdr:colOff>
      <xdr:row>30</xdr:row>
      <xdr:rowOff>30480</xdr:rowOff>
    </xdr:to>
    <xdr:sp macro="" textlink="">
      <xdr:nvSpPr>
        <xdr:cNvPr id="32" name="Прямоугольник: скругленные углы 29">
          <a:extLst>
            <a:ext uri="{FF2B5EF4-FFF2-40B4-BE49-F238E27FC236}">
              <a16:creationId xmlns:a16="http://schemas.microsoft.com/office/drawing/2014/main" id="{5FF6FC2B-EB13-4173-864D-CE8D740D6731}"/>
            </a:ext>
          </a:extLst>
        </xdr:cNvPr>
        <xdr:cNvSpPr/>
      </xdr:nvSpPr>
      <xdr:spPr>
        <a:xfrm>
          <a:off x="0" y="6164580"/>
          <a:ext cx="1737360" cy="297180"/>
        </a:xfrm>
        <a:prstGeom prst="roundRect">
          <a:avLst>
            <a:gd name="adj" fmla="val 50000"/>
          </a:avLst>
        </a:prstGeom>
        <a:solidFill>
          <a:schemeClr val="accent6">
            <a:lumMod val="75000"/>
          </a:schemeClr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СНИЖЕНИЕ</a:t>
          </a:r>
          <a:r>
            <a:rPr lang="ru-RU" sz="1200" b="1" baseline="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 ЦЕНЫ</a:t>
          </a:r>
          <a:endParaRPr lang="ru-RU" sz="1200" b="1"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13</xdr:row>
      <xdr:rowOff>15240</xdr:rowOff>
    </xdr:from>
    <xdr:to>
      <xdr:col>1</xdr:col>
      <xdr:colOff>1036320</xdr:colOff>
      <xdr:row>13</xdr:row>
      <xdr:rowOff>312420</xdr:rowOff>
    </xdr:to>
    <xdr:sp macro="" textlink="">
      <xdr:nvSpPr>
        <xdr:cNvPr id="33" name="Прямоугольник: скругленные углы 29">
          <a:extLst>
            <a:ext uri="{FF2B5EF4-FFF2-40B4-BE49-F238E27FC236}">
              <a16:creationId xmlns:a16="http://schemas.microsoft.com/office/drawing/2014/main" id="{6508B0C3-2CAF-4662-A2AE-AAB66055C868}"/>
            </a:ext>
          </a:extLst>
        </xdr:cNvPr>
        <xdr:cNvSpPr/>
      </xdr:nvSpPr>
      <xdr:spPr>
        <a:xfrm>
          <a:off x="0" y="3086100"/>
          <a:ext cx="1272540" cy="297180"/>
        </a:xfrm>
        <a:prstGeom prst="roundRect">
          <a:avLst>
            <a:gd name="adj" fmla="val 50000"/>
          </a:avLst>
        </a:prstGeom>
        <a:solidFill>
          <a:schemeClr val="accent6">
            <a:lumMod val="75000"/>
          </a:schemeClr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СНИЖЕНИЕ</a:t>
          </a:r>
          <a:r>
            <a:rPr lang="ru-RU" sz="1200" b="1" baseline="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 ЦЕНЫ</a:t>
          </a:r>
          <a:endParaRPr lang="ru-RU" sz="1200" b="1"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21</xdr:row>
      <xdr:rowOff>38100</xdr:rowOff>
    </xdr:from>
    <xdr:to>
      <xdr:col>1</xdr:col>
      <xdr:colOff>1036320</xdr:colOff>
      <xdr:row>22</xdr:row>
      <xdr:rowOff>15240</xdr:rowOff>
    </xdr:to>
    <xdr:sp macro="" textlink="">
      <xdr:nvSpPr>
        <xdr:cNvPr id="34" name="Прямоугольник: скругленные углы 29">
          <a:extLst>
            <a:ext uri="{FF2B5EF4-FFF2-40B4-BE49-F238E27FC236}">
              <a16:creationId xmlns:a16="http://schemas.microsoft.com/office/drawing/2014/main" id="{ACBCCD2B-2516-45D5-BEC3-CCDD447E76A4}"/>
            </a:ext>
          </a:extLst>
        </xdr:cNvPr>
        <xdr:cNvSpPr/>
      </xdr:nvSpPr>
      <xdr:spPr>
        <a:xfrm>
          <a:off x="0" y="4625340"/>
          <a:ext cx="1272540" cy="297180"/>
        </a:xfrm>
        <a:prstGeom prst="roundRect">
          <a:avLst>
            <a:gd name="adj" fmla="val 50000"/>
          </a:avLst>
        </a:prstGeom>
        <a:solidFill>
          <a:schemeClr val="accent6">
            <a:lumMod val="75000"/>
          </a:schemeClr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СНИЖЕНИЕ</a:t>
          </a:r>
          <a:r>
            <a:rPr lang="ru-RU" sz="1200" b="1" baseline="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 ЦЕНЫ</a:t>
          </a:r>
          <a:endParaRPr lang="ru-RU" sz="1200" b="1"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23</xdr:row>
      <xdr:rowOff>30480</xdr:rowOff>
    </xdr:from>
    <xdr:to>
      <xdr:col>1</xdr:col>
      <xdr:colOff>1036320</xdr:colOff>
      <xdr:row>24</xdr:row>
      <xdr:rowOff>15240</xdr:rowOff>
    </xdr:to>
    <xdr:sp macro="" textlink="">
      <xdr:nvSpPr>
        <xdr:cNvPr id="36" name="Прямоугольник: скругленные углы 29">
          <a:extLst>
            <a:ext uri="{FF2B5EF4-FFF2-40B4-BE49-F238E27FC236}">
              <a16:creationId xmlns:a16="http://schemas.microsoft.com/office/drawing/2014/main" id="{25BDA84F-66B9-4D44-AE25-CD3A1CC7AEB4}"/>
            </a:ext>
          </a:extLst>
        </xdr:cNvPr>
        <xdr:cNvSpPr/>
      </xdr:nvSpPr>
      <xdr:spPr>
        <a:xfrm>
          <a:off x="0" y="4998720"/>
          <a:ext cx="1272540" cy="297180"/>
        </a:xfrm>
        <a:prstGeom prst="roundRect">
          <a:avLst>
            <a:gd name="adj" fmla="val 50000"/>
          </a:avLst>
        </a:prstGeom>
        <a:solidFill>
          <a:schemeClr val="accent6">
            <a:lumMod val="75000"/>
          </a:schemeClr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СНИЖЕНИЕ</a:t>
          </a:r>
          <a:r>
            <a:rPr lang="ru-RU" sz="1200" b="1" baseline="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 ЦЕНЫ</a:t>
          </a:r>
          <a:endParaRPr lang="ru-RU" sz="1200" b="1"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7</xdr:row>
      <xdr:rowOff>22860</xdr:rowOff>
    </xdr:from>
    <xdr:to>
      <xdr:col>0</xdr:col>
      <xdr:colOff>967740</xdr:colOff>
      <xdr:row>8</xdr:row>
      <xdr:rowOff>362461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92480"/>
          <a:ext cx="815340" cy="720601"/>
        </a:xfrm>
        <a:prstGeom prst="rect">
          <a:avLst/>
        </a:prstGeom>
      </xdr:spPr>
    </xdr:pic>
    <xdr:clientData/>
  </xdr:twoCellAnchor>
  <xdr:oneCellAnchor>
    <xdr:from>
      <xdr:col>0</xdr:col>
      <xdr:colOff>5754</xdr:colOff>
      <xdr:row>10</xdr:row>
      <xdr:rowOff>113068</xdr:rowOff>
    </xdr:from>
    <xdr:ext cx="1180464" cy="667442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 rot="3952226">
          <a:off x="262265" y="1449137"/>
          <a:ext cx="667442" cy="1180464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73172" r="-75624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53340</xdr:colOff>
      <xdr:row>13</xdr:row>
      <xdr:rowOff>7620</xdr:rowOff>
    </xdr:from>
    <xdr:ext cx="967740" cy="4800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 flipH="1">
          <a:off x="53340" y="2362200"/>
          <a:ext cx="967740" cy="48006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3883" t="-81354" r="-3883" b="-85594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54224</xdr:colOff>
      <xdr:row>20</xdr:row>
      <xdr:rowOff>188003</xdr:rowOff>
    </xdr:from>
    <xdr:to>
      <xdr:col>0</xdr:col>
      <xdr:colOff>1009935</xdr:colOff>
      <xdr:row>22</xdr:row>
      <xdr:rowOff>167926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" t="22337"/>
        <a:stretch/>
      </xdr:blipFill>
      <xdr:spPr>
        <a:xfrm rot="569354">
          <a:off x="54224" y="3426503"/>
          <a:ext cx="955711" cy="741923"/>
        </a:xfrm>
        <a:prstGeom prst="round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327660</xdr:rowOff>
    </xdr:from>
    <xdr:to>
      <xdr:col>0</xdr:col>
      <xdr:colOff>1034586</xdr:colOff>
      <xdr:row>32</xdr:row>
      <xdr:rowOff>62908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57" r="7407" b="8642"/>
        <a:stretch/>
      </xdr:blipFill>
      <xdr:spPr>
        <a:xfrm>
          <a:off x="0" y="6675120"/>
          <a:ext cx="1034586" cy="878248"/>
        </a:xfrm>
        <a:prstGeom prst="rect">
          <a:avLst/>
        </a:prstGeom>
      </xdr:spPr>
    </xdr:pic>
    <xdr:clientData/>
  </xdr:twoCellAnchor>
  <xdr:twoCellAnchor>
    <xdr:from>
      <xdr:col>0</xdr:col>
      <xdr:colOff>137160</xdr:colOff>
      <xdr:row>41</xdr:row>
      <xdr:rowOff>30480</xdr:rowOff>
    </xdr:from>
    <xdr:to>
      <xdr:col>0</xdr:col>
      <xdr:colOff>765810</xdr:colOff>
      <xdr:row>42</xdr:row>
      <xdr:rowOff>62230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160" y="9105900"/>
          <a:ext cx="628650" cy="412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281779</xdr:colOff>
      <xdr:row>42</xdr:row>
      <xdr:rowOff>4208</xdr:rowOff>
    </xdr:from>
    <xdr:to>
      <xdr:col>0</xdr:col>
      <xdr:colOff>720098</xdr:colOff>
      <xdr:row>44</xdr:row>
      <xdr:rowOff>29339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49281">
          <a:off x="281779" y="9460628"/>
          <a:ext cx="438319" cy="78713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45</xdr:row>
      <xdr:rowOff>99060</xdr:rowOff>
    </xdr:from>
    <xdr:to>
      <xdr:col>0</xdr:col>
      <xdr:colOff>1058017</xdr:colOff>
      <xdr:row>48</xdr:row>
      <xdr:rowOff>99060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0378440"/>
          <a:ext cx="1035157" cy="1143000"/>
        </a:xfrm>
        <a:prstGeom prst="rect">
          <a:avLst/>
        </a:prstGeom>
      </xdr:spPr>
    </xdr:pic>
    <xdr:clientData/>
  </xdr:twoCellAnchor>
  <xdr:twoCellAnchor>
    <xdr:from>
      <xdr:col>3</xdr:col>
      <xdr:colOff>953112</xdr:colOff>
      <xdr:row>1</xdr:row>
      <xdr:rowOff>43838</xdr:rowOff>
    </xdr:from>
    <xdr:to>
      <xdr:col>4</xdr:col>
      <xdr:colOff>977149</xdr:colOff>
      <xdr:row>2</xdr:row>
      <xdr:rowOff>160858</xdr:rowOff>
    </xdr:to>
    <xdr:sp macro="" textlink="">
      <xdr:nvSpPr>
        <xdr:cNvPr id="22" name="Прямоугольник: скругленные углы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7927529" y="117921"/>
          <a:ext cx="1029453" cy="318104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3</xdr:col>
      <xdr:colOff>63499</xdr:colOff>
      <xdr:row>1</xdr:row>
      <xdr:rowOff>47766</xdr:rowOff>
    </xdr:from>
    <xdr:to>
      <xdr:col>3</xdr:col>
      <xdr:colOff>848526</xdr:colOff>
      <xdr:row>2</xdr:row>
      <xdr:rowOff>156931</xdr:rowOff>
    </xdr:to>
    <xdr:sp macro="" textlink="">
      <xdr:nvSpPr>
        <xdr:cNvPr id="23" name="Стрелка: пятиугольник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 flipH="1">
          <a:off x="7037916" y="121849"/>
          <a:ext cx="785027" cy="310249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220578</xdr:colOff>
      <xdr:row>1</xdr:row>
      <xdr:rowOff>30079</xdr:rowOff>
    </xdr:from>
    <xdr:to>
      <xdr:col>2</xdr:col>
      <xdr:colOff>1191098</xdr:colOff>
      <xdr:row>2</xdr:row>
      <xdr:rowOff>153450</xdr:rowOff>
    </xdr:to>
    <xdr:sp macro="" textlink="">
      <xdr:nvSpPr>
        <xdr:cNvPr id="15" name="Прямоугольник: скругленные углы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2867525" y="11029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1329712</xdr:colOff>
      <xdr:row>1</xdr:row>
      <xdr:rowOff>30079</xdr:rowOff>
    </xdr:from>
    <xdr:to>
      <xdr:col>2</xdr:col>
      <xdr:colOff>2300232</xdr:colOff>
      <xdr:row>2</xdr:row>
      <xdr:rowOff>153450</xdr:rowOff>
    </xdr:to>
    <xdr:sp macro="" textlink="">
      <xdr:nvSpPr>
        <xdr:cNvPr id="24" name="Прямоугольник: скругленные углы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3976659" y="11029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52915</xdr:colOff>
      <xdr:row>0</xdr:row>
      <xdr:rowOff>10583</xdr:rowOff>
    </xdr:from>
    <xdr:to>
      <xdr:col>1</xdr:col>
      <xdr:colOff>486831</xdr:colOff>
      <xdr:row>3</xdr:row>
      <xdr:rowOff>60715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4655528-1269-4C1F-994C-4CAF4D50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5" y="10583"/>
          <a:ext cx="1619249" cy="526382"/>
        </a:xfrm>
        <a:prstGeom prst="rect">
          <a:avLst/>
        </a:prstGeom>
      </xdr:spPr>
    </xdr:pic>
    <xdr:clientData/>
  </xdr:twoCellAnchor>
  <xdr:twoCellAnchor>
    <xdr:from>
      <xdr:col>5</xdr:col>
      <xdr:colOff>42333</xdr:colOff>
      <xdr:row>1</xdr:row>
      <xdr:rowOff>63500</xdr:rowOff>
    </xdr:from>
    <xdr:to>
      <xdr:col>5</xdr:col>
      <xdr:colOff>912553</xdr:colOff>
      <xdr:row>2</xdr:row>
      <xdr:rowOff>172665</xdr:rowOff>
    </xdr:to>
    <xdr:sp macro="" textlink="">
      <xdr:nvSpPr>
        <xdr:cNvPr id="25" name="Стрелка: пятиугольник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2B90BC5-ED3B-4C0A-9068-3E2F5F89934B}"/>
            </a:ext>
          </a:extLst>
        </xdr:cNvPr>
        <xdr:cNvSpPr/>
      </xdr:nvSpPr>
      <xdr:spPr>
        <a:xfrm>
          <a:off x="9027583" y="137583"/>
          <a:ext cx="870220" cy="310249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2</xdr:col>
      <xdr:colOff>2777066</xdr:colOff>
      <xdr:row>5</xdr:row>
      <xdr:rowOff>0</xdr:rowOff>
    </xdr:from>
    <xdr:to>
      <xdr:col>3</xdr:col>
      <xdr:colOff>84666</xdr:colOff>
      <xdr:row>5</xdr:row>
      <xdr:rowOff>391584</xdr:rowOff>
    </xdr:to>
    <xdr:sp macro="" textlink="">
      <xdr:nvSpPr>
        <xdr:cNvPr id="28" name="Прямоугольник: скругленные углы 29">
          <a:extLst>
            <a:ext uri="{FF2B5EF4-FFF2-40B4-BE49-F238E27FC236}">
              <a16:creationId xmlns:a16="http://schemas.microsoft.com/office/drawing/2014/main" id="{8B93093D-C78B-49C9-B6BB-1E6ED652DC11}"/>
            </a:ext>
          </a:extLst>
        </xdr:cNvPr>
        <xdr:cNvSpPr/>
      </xdr:nvSpPr>
      <xdr:spPr>
        <a:xfrm>
          <a:off x="5257799" y="812800"/>
          <a:ext cx="1591734" cy="391584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10582</xdr:colOff>
      <xdr:row>4</xdr:row>
      <xdr:rowOff>201086</xdr:rowOff>
    </xdr:from>
    <xdr:to>
      <xdr:col>0</xdr:col>
      <xdr:colOff>1106169</xdr:colOff>
      <xdr:row>6</xdr:row>
      <xdr:rowOff>21170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99CDC64-3F27-41BC-B8C5-9648D9D16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7" t="5427" r="33333" b="9301"/>
        <a:stretch/>
      </xdr:blipFill>
      <xdr:spPr>
        <a:xfrm rot="5400000">
          <a:off x="359832" y="402169"/>
          <a:ext cx="465668" cy="11641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342900</xdr:rowOff>
    </xdr:from>
    <xdr:to>
      <xdr:col>0</xdr:col>
      <xdr:colOff>1081666</xdr:colOff>
      <xdr:row>7</xdr:row>
      <xdr:rowOff>291491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12520"/>
          <a:ext cx="1081666" cy="71059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12</xdr:row>
      <xdr:rowOff>144780</xdr:rowOff>
    </xdr:from>
    <xdr:to>
      <xdr:col>0</xdr:col>
      <xdr:colOff>1055266</xdr:colOff>
      <xdr:row>15</xdr:row>
      <xdr:rowOff>50985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1360"/>
          <a:ext cx="1055266" cy="104920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18</xdr:row>
      <xdr:rowOff>7620</xdr:rowOff>
    </xdr:from>
    <xdr:to>
      <xdr:col>0</xdr:col>
      <xdr:colOff>1048243</xdr:colOff>
      <xdr:row>20</xdr:row>
      <xdr:rowOff>118830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1" y="5090160"/>
          <a:ext cx="1010142" cy="87321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226610</xdr:rowOff>
    </xdr:from>
    <xdr:to>
      <xdr:col>1</xdr:col>
      <xdr:colOff>60960</xdr:colOff>
      <xdr:row>27</xdr:row>
      <xdr:rowOff>249129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5110"/>
          <a:ext cx="1165860" cy="1165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206920</xdr:rowOff>
    </xdr:from>
    <xdr:to>
      <xdr:col>1</xdr:col>
      <xdr:colOff>134947</xdr:colOff>
      <xdr:row>34</xdr:row>
      <xdr:rowOff>317585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80851">
          <a:off x="0" y="9602380"/>
          <a:ext cx="1239847" cy="12536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1</xdr:col>
      <xdr:colOff>76056</xdr:colOff>
      <xdr:row>41</xdr:row>
      <xdr:rowOff>228457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32920"/>
          <a:ext cx="1180956" cy="1180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52575</xdr:colOff>
      <xdr:row>51</xdr:row>
      <xdr:rowOff>22860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32380"/>
          <a:ext cx="1157475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289560</xdr:rowOff>
    </xdr:from>
    <xdr:to>
      <xdr:col>0</xdr:col>
      <xdr:colOff>1043941</xdr:colOff>
      <xdr:row>56</xdr:row>
      <xdr:rowOff>121920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106900"/>
          <a:ext cx="1043940" cy="975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58</xdr:row>
      <xdr:rowOff>215513</xdr:rowOff>
    </xdr:from>
    <xdr:to>
      <xdr:col>0</xdr:col>
      <xdr:colOff>965792</xdr:colOff>
      <xdr:row>63</xdr:row>
      <xdr:rowOff>76200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1" t="14735" r="19878" b="11412"/>
        <a:stretch/>
      </xdr:blipFill>
      <xdr:spPr>
        <a:xfrm>
          <a:off x="76200" y="18937853"/>
          <a:ext cx="889592" cy="1125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312420</xdr:rowOff>
    </xdr:from>
    <xdr:to>
      <xdr:col>1</xdr:col>
      <xdr:colOff>45720</xdr:colOff>
      <xdr:row>67</xdr:row>
      <xdr:rowOff>7620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99680"/>
          <a:ext cx="115062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41203</xdr:colOff>
      <xdr:row>70</xdr:row>
      <xdr:rowOff>147728</xdr:rowOff>
    </xdr:from>
    <xdr:to>
      <xdr:col>0</xdr:col>
      <xdr:colOff>1068483</xdr:colOff>
      <xdr:row>73</xdr:row>
      <xdr:rowOff>222122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9" t="9667" r="-1" b="10346"/>
        <a:stretch/>
      </xdr:blipFill>
      <xdr:spPr>
        <a:xfrm rot="5160042">
          <a:off x="-53854" y="22577005"/>
          <a:ext cx="1217394" cy="1027280"/>
        </a:xfrm>
        <a:prstGeom prst="hexagon">
          <a:avLst>
            <a:gd name="adj" fmla="val 15492"/>
            <a:gd name="vf" fmla="val 115470"/>
          </a:avLst>
        </a:prstGeom>
      </xdr:spPr>
    </xdr:pic>
    <xdr:clientData/>
  </xdr:twoCellAnchor>
  <xdr:twoCellAnchor>
    <xdr:from>
      <xdr:col>4</xdr:col>
      <xdr:colOff>942702</xdr:colOff>
      <xdr:row>1</xdr:row>
      <xdr:rowOff>33191</xdr:rowOff>
    </xdr:from>
    <xdr:to>
      <xdr:col>5</xdr:col>
      <xdr:colOff>807505</xdr:colOff>
      <xdr:row>2</xdr:row>
      <xdr:rowOff>142356</xdr:rowOff>
    </xdr:to>
    <xdr:sp macro="" textlink="">
      <xdr:nvSpPr>
        <xdr:cNvPr id="13" name="Стрелка: пятиугольник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8933119" y="107274"/>
          <a:ext cx="870219" cy="310249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3</xdr:col>
      <xdr:colOff>849841</xdr:colOff>
      <xdr:row>1</xdr:row>
      <xdr:rowOff>29263</xdr:rowOff>
    </xdr:from>
    <xdr:to>
      <xdr:col>4</xdr:col>
      <xdr:colOff>873877</xdr:colOff>
      <xdr:row>2</xdr:row>
      <xdr:rowOff>146283</xdr:rowOff>
    </xdr:to>
    <xdr:sp macro="" textlink="">
      <xdr:nvSpPr>
        <xdr:cNvPr id="14" name="Прямоугольник: скругленные углы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7834841" y="103346"/>
          <a:ext cx="1029453" cy="318104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2</xdr:col>
      <xdr:colOff>4497916</xdr:colOff>
      <xdr:row>1</xdr:row>
      <xdr:rowOff>33191</xdr:rowOff>
    </xdr:from>
    <xdr:to>
      <xdr:col>3</xdr:col>
      <xdr:colOff>777005</xdr:colOff>
      <xdr:row>2</xdr:row>
      <xdr:rowOff>142356</xdr:rowOff>
    </xdr:to>
    <xdr:sp macro="" textlink="">
      <xdr:nvSpPr>
        <xdr:cNvPr id="15" name="Стрелка: пятиугольник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 flipH="1">
          <a:off x="7175499" y="107274"/>
          <a:ext cx="861673" cy="310249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180473</xdr:colOff>
      <xdr:row>1</xdr:row>
      <xdr:rowOff>22760</xdr:rowOff>
    </xdr:from>
    <xdr:to>
      <xdr:col>2</xdr:col>
      <xdr:colOff>1150993</xdr:colOff>
      <xdr:row>2</xdr:row>
      <xdr:rowOff>146131</xdr:rowOff>
    </xdr:to>
    <xdr:sp macro="" textlink="">
      <xdr:nvSpPr>
        <xdr:cNvPr id="29" name="Прямоугольник: скругленные углы 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2827420" y="10297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1289607</xdr:colOff>
      <xdr:row>1</xdr:row>
      <xdr:rowOff>22760</xdr:rowOff>
    </xdr:from>
    <xdr:to>
      <xdr:col>2</xdr:col>
      <xdr:colOff>2260127</xdr:colOff>
      <xdr:row>2</xdr:row>
      <xdr:rowOff>146131</xdr:rowOff>
    </xdr:to>
    <xdr:sp macro="" textlink="">
      <xdr:nvSpPr>
        <xdr:cNvPr id="30" name="Прямоугольник: скругленные углы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3936554" y="10297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52915</xdr:colOff>
      <xdr:row>0</xdr:row>
      <xdr:rowOff>21166</xdr:rowOff>
    </xdr:from>
    <xdr:to>
      <xdr:col>1</xdr:col>
      <xdr:colOff>486831</xdr:colOff>
      <xdr:row>3</xdr:row>
      <xdr:rowOff>71298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D829FF0-5CDA-4AEA-818F-0C11EA4E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5" y="21166"/>
          <a:ext cx="1619249" cy="5263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953112</xdr:colOff>
      <xdr:row>1</xdr:row>
      <xdr:rowOff>43838</xdr:rowOff>
    </xdr:from>
    <xdr:to>
      <xdr:col>4</xdr:col>
      <xdr:colOff>977149</xdr:colOff>
      <xdr:row>2</xdr:row>
      <xdr:rowOff>160858</xdr:rowOff>
    </xdr:to>
    <xdr:sp macro="" textlink="">
      <xdr:nvSpPr>
        <xdr:cNvPr id="10" name="Прямоугольник: скругленные углы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774BE-BA88-46E1-B60E-12AEBD44824F}"/>
            </a:ext>
          </a:extLst>
        </xdr:cNvPr>
        <xdr:cNvSpPr/>
      </xdr:nvSpPr>
      <xdr:spPr>
        <a:xfrm>
          <a:off x="7915887" y="120038"/>
          <a:ext cx="1033687" cy="317045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3</xdr:col>
      <xdr:colOff>63499</xdr:colOff>
      <xdr:row>1</xdr:row>
      <xdr:rowOff>47766</xdr:rowOff>
    </xdr:from>
    <xdr:to>
      <xdr:col>3</xdr:col>
      <xdr:colOff>848526</xdr:colOff>
      <xdr:row>2</xdr:row>
      <xdr:rowOff>156931</xdr:rowOff>
    </xdr:to>
    <xdr:sp macro="" textlink="">
      <xdr:nvSpPr>
        <xdr:cNvPr id="11" name="Стрелка: пятиугольник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78A346-45E4-4FBE-A19A-2F58330C1E27}"/>
            </a:ext>
          </a:extLst>
        </xdr:cNvPr>
        <xdr:cNvSpPr/>
      </xdr:nvSpPr>
      <xdr:spPr>
        <a:xfrm flipH="1">
          <a:off x="7026274" y="123966"/>
          <a:ext cx="785027" cy="309190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220578</xdr:colOff>
      <xdr:row>1</xdr:row>
      <xdr:rowOff>30079</xdr:rowOff>
    </xdr:from>
    <xdr:to>
      <xdr:col>2</xdr:col>
      <xdr:colOff>1191098</xdr:colOff>
      <xdr:row>2</xdr:row>
      <xdr:rowOff>153450</xdr:rowOff>
    </xdr:to>
    <xdr:sp macro="" textlink="">
      <xdr:nvSpPr>
        <xdr:cNvPr id="12" name="Прямоугольник: скругленные углы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51ADCF-816F-472A-A1B4-F305B90C10BF}"/>
            </a:ext>
          </a:extLst>
        </xdr:cNvPr>
        <xdr:cNvSpPr/>
      </xdr:nvSpPr>
      <xdr:spPr>
        <a:xfrm>
          <a:off x="2868528" y="106279"/>
          <a:ext cx="970520" cy="323396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1329712</xdr:colOff>
      <xdr:row>1</xdr:row>
      <xdr:rowOff>30079</xdr:rowOff>
    </xdr:from>
    <xdr:to>
      <xdr:col>2</xdr:col>
      <xdr:colOff>2300232</xdr:colOff>
      <xdr:row>2</xdr:row>
      <xdr:rowOff>153450</xdr:rowOff>
    </xdr:to>
    <xdr:sp macro="" textlink="">
      <xdr:nvSpPr>
        <xdr:cNvPr id="13" name="Прямоугольник: скругленные углы 2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728067-101F-4204-8C77-A21E2EEC1FFB}"/>
            </a:ext>
          </a:extLst>
        </xdr:cNvPr>
        <xdr:cNvSpPr/>
      </xdr:nvSpPr>
      <xdr:spPr>
        <a:xfrm>
          <a:off x="3977662" y="106279"/>
          <a:ext cx="970520" cy="323396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52915</xdr:colOff>
      <xdr:row>0</xdr:row>
      <xdr:rowOff>10583</xdr:rowOff>
    </xdr:from>
    <xdr:to>
      <xdr:col>0</xdr:col>
      <xdr:colOff>1662639</xdr:colOff>
      <xdr:row>3</xdr:row>
      <xdr:rowOff>60715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7F2A02A-40E0-4EF1-9BCE-FD937959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5" y="10583"/>
          <a:ext cx="1615016" cy="526382"/>
        </a:xfrm>
        <a:prstGeom prst="rect">
          <a:avLst/>
        </a:prstGeom>
      </xdr:spPr>
    </xdr:pic>
    <xdr:clientData/>
  </xdr:twoCellAnchor>
  <xdr:twoCellAnchor>
    <xdr:from>
      <xdr:col>5</xdr:col>
      <xdr:colOff>42333</xdr:colOff>
      <xdr:row>1</xdr:row>
      <xdr:rowOff>63500</xdr:rowOff>
    </xdr:from>
    <xdr:to>
      <xdr:col>5</xdr:col>
      <xdr:colOff>912553</xdr:colOff>
      <xdr:row>2</xdr:row>
      <xdr:rowOff>172665</xdr:rowOff>
    </xdr:to>
    <xdr:sp macro="" textlink="">
      <xdr:nvSpPr>
        <xdr:cNvPr id="15" name="Стрелка: пятиугольник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2D7F966-2A1C-42D7-BE0F-2ADD881342FE}"/>
            </a:ext>
          </a:extLst>
        </xdr:cNvPr>
        <xdr:cNvSpPr/>
      </xdr:nvSpPr>
      <xdr:spPr>
        <a:xfrm>
          <a:off x="9024408" y="139700"/>
          <a:ext cx="870220" cy="309190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 editAs="oneCell">
    <xdr:from>
      <xdr:col>0</xdr:col>
      <xdr:colOff>0</xdr:colOff>
      <xdr:row>7</xdr:row>
      <xdr:rowOff>211666</xdr:rowOff>
    </xdr:from>
    <xdr:to>
      <xdr:col>1</xdr:col>
      <xdr:colOff>162988</xdr:colOff>
      <xdr:row>12</xdr:row>
      <xdr:rowOff>141821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B8D2967-3C87-403A-993E-8ECA13E7B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7416"/>
          <a:ext cx="1835155" cy="18351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4255111</xdr:colOff>
      <xdr:row>1</xdr:row>
      <xdr:rowOff>43783</xdr:rowOff>
    </xdr:from>
    <xdr:to>
      <xdr:col>3</xdr:col>
      <xdr:colOff>966564</xdr:colOff>
      <xdr:row>2</xdr:row>
      <xdr:rowOff>160803</xdr:rowOff>
    </xdr:to>
    <xdr:sp macro="" textlink="">
      <xdr:nvSpPr>
        <xdr:cNvPr id="10" name="Прямоугольник: скругленные углы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D950E2-52F8-46D1-B020-D40E31B1F55B}"/>
            </a:ext>
          </a:extLst>
        </xdr:cNvPr>
        <xdr:cNvSpPr/>
      </xdr:nvSpPr>
      <xdr:spPr>
        <a:xfrm>
          <a:off x="6911528" y="117866"/>
          <a:ext cx="1029453" cy="318104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2</xdr:col>
      <xdr:colOff>3397249</xdr:colOff>
      <xdr:row>1</xdr:row>
      <xdr:rowOff>44285</xdr:rowOff>
    </xdr:from>
    <xdr:to>
      <xdr:col>2</xdr:col>
      <xdr:colOff>4182276</xdr:colOff>
      <xdr:row>2</xdr:row>
      <xdr:rowOff>153450</xdr:rowOff>
    </xdr:to>
    <xdr:sp macro="" textlink="">
      <xdr:nvSpPr>
        <xdr:cNvPr id="11" name="Стрелка: пятиугольник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B26268-A1DD-49DC-82F1-A856CF258665}"/>
            </a:ext>
          </a:extLst>
        </xdr:cNvPr>
        <xdr:cNvSpPr/>
      </xdr:nvSpPr>
      <xdr:spPr>
        <a:xfrm flipH="1">
          <a:off x="6053666" y="118368"/>
          <a:ext cx="785027" cy="310249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 editAs="oneCell">
    <xdr:from>
      <xdr:col>0</xdr:col>
      <xdr:colOff>222248</xdr:colOff>
      <xdr:row>0</xdr:row>
      <xdr:rowOff>10583</xdr:rowOff>
    </xdr:from>
    <xdr:to>
      <xdr:col>1</xdr:col>
      <xdr:colOff>656164</xdr:colOff>
      <xdr:row>3</xdr:row>
      <xdr:rowOff>92465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A738968-D3AB-4442-A8AD-4A116D4C6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48" y="10583"/>
          <a:ext cx="1619249" cy="526382"/>
        </a:xfrm>
        <a:prstGeom prst="rect">
          <a:avLst/>
        </a:prstGeom>
      </xdr:spPr>
    </xdr:pic>
    <xdr:clientData/>
  </xdr:twoCellAnchor>
  <xdr:twoCellAnchor editAs="oneCell">
    <xdr:from>
      <xdr:col>16</xdr:col>
      <xdr:colOff>1028090</xdr:colOff>
      <xdr:row>40</xdr:row>
      <xdr:rowOff>63973</xdr:rowOff>
    </xdr:from>
    <xdr:to>
      <xdr:col>21</xdr:col>
      <xdr:colOff>418286</xdr:colOff>
      <xdr:row>77</xdr:row>
      <xdr:rowOff>108796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1C9CD0-EB8E-4E57-A141-E07D600B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4563" y="5051609"/>
          <a:ext cx="4793468" cy="4658387"/>
        </a:xfrm>
        <a:prstGeom prst="rect">
          <a:avLst/>
        </a:prstGeom>
      </xdr:spPr>
    </xdr:pic>
    <xdr:clientData/>
  </xdr:twoCellAnchor>
  <xdr:twoCellAnchor editAs="oneCell">
    <xdr:from>
      <xdr:col>6</xdr:col>
      <xdr:colOff>773676</xdr:colOff>
      <xdr:row>40</xdr:row>
      <xdr:rowOff>98325</xdr:rowOff>
    </xdr:from>
    <xdr:to>
      <xdr:col>12</xdr:col>
      <xdr:colOff>65207</xdr:colOff>
      <xdr:row>77</xdr:row>
      <xdr:rowOff>99572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92ABDB5-BF35-4A62-8185-5FD8E1A4D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4505" y="5323468"/>
          <a:ext cx="5235131" cy="4834504"/>
        </a:xfrm>
        <a:prstGeom prst="rect">
          <a:avLst/>
        </a:prstGeom>
      </xdr:spPr>
    </xdr:pic>
    <xdr:clientData/>
  </xdr:twoCellAnchor>
  <xdr:twoCellAnchor editAs="oneCell">
    <xdr:from>
      <xdr:col>16</xdr:col>
      <xdr:colOff>949036</xdr:colOff>
      <xdr:row>3</xdr:row>
      <xdr:rowOff>94333</xdr:rowOff>
    </xdr:from>
    <xdr:to>
      <xdr:col>21</xdr:col>
      <xdr:colOff>462497</xdr:colOff>
      <xdr:row>40</xdr:row>
      <xdr:rowOff>116745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B0AE750-1BCE-40B4-832D-281547207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5509" y="468406"/>
          <a:ext cx="4916733" cy="4635975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69272</xdr:colOff>
      <xdr:row>4</xdr:row>
      <xdr:rowOff>18176</xdr:rowOff>
    </xdr:from>
    <xdr:to>
      <xdr:col>16</xdr:col>
      <xdr:colOff>1016882</xdr:colOff>
      <xdr:row>41</xdr:row>
      <xdr:rowOff>63000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817A373-490A-4FA4-A268-CF9DF106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3127" y="516940"/>
          <a:ext cx="5270228" cy="4658387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69272</xdr:colOff>
      <xdr:row>40</xdr:row>
      <xdr:rowOff>71323</xdr:rowOff>
    </xdr:from>
    <xdr:to>
      <xdr:col>16</xdr:col>
      <xdr:colOff>1016882</xdr:colOff>
      <xdr:row>78</xdr:row>
      <xdr:rowOff>23023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3554543-156D-413D-AD97-2E800956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3127" y="5058959"/>
          <a:ext cx="5270228" cy="4689955"/>
        </a:xfrm>
        <a:prstGeom prst="rect">
          <a:avLst/>
        </a:prstGeom>
      </xdr:spPr>
    </xdr:pic>
    <xdr:clientData/>
  </xdr:twoCellAnchor>
  <xdr:twoCellAnchor editAs="oneCell">
    <xdr:from>
      <xdr:col>6</xdr:col>
      <xdr:colOff>729342</xdr:colOff>
      <xdr:row>4</xdr:row>
      <xdr:rowOff>0</xdr:rowOff>
    </xdr:from>
    <xdr:to>
      <xdr:col>12</xdr:col>
      <xdr:colOff>76199</xdr:colOff>
      <xdr:row>41</xdr:row>
      <xdr:rowOff>21772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8567646-2119-4F06-B4D7-5908C0089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171" y="522514"/>
          <a:ext cx="5290457" cy="4855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69272</xdr:rowOff>
    </xdr:from>
    <xdr:to>
      <xdr:col>6</xdr:col>
      <xdr:colOff>748146</xdr:colOff>
      <xdr:row>77</xdr:row>
      <xdr:rowOff>79710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0BE312E-3FCC-4D4D-A35F-3F0292F9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727"/>
          <a:ext cx="10072255" cy="8988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15</xdr:row>
      <xdr:rowOff>365760</xdr:rowOff>
    </xdr:from>
    <xdr:to>
      <xdr:col>0</xdr:col>
      <xdr:colOff>859368</xdr:colOff>
      <xdr:row>18</xdr:row>
      <xdr:rowOff>27306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749040"/>
          <a:ext cx="783168" cy="789307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5</xdr:row>
      <xdr:rowOff>104352</xdr:rowOff>
    </xdr:from>
    <xdr:to>
      <xdr:col>0</xdr:col>
      <xdr:colOff>955608</xdr:colOff>
      <xdr:row>7</xdr:row>
      <xdr:rowOff>91016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4667" y="898102"/>
          <a:ext cx="870941" cy="74866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11431</xdr:colOff>
      <xdr:row>16</xdr:row>
      <xdr:rowOff>276225</xdr:rowOff>
    </xdr:from>
    <xdr:to>
      <xdr:col>0</xdr:col>
      <xdr:colOff>882671</xdr:colOff>
      <xdr:row>20</xdr:row>
      <xdr:rowOff>164804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1" y="4040505"/>
          <a:ext cx="871240" cy="1003505"/>
        </a:xfrm>
        <a:prstGeom prst="rect">
          <a:avLst/>
        </a:prstGeom>
      </xdr:spPr>
    </xdr:pic>
    <xdr:clientData/>
  </xdr:twoCellAnchor>
  <xdr:twoCellAnchor>
    <xdr:from>
      <xdr:col>5</xdr:col>
      <xdr:colOff>902150</xdr:colOff>
      <xdr:row>1</xdr:row>
      <xdr:rowOff>19246</xdr:rowOff>
    </xdr:from>
    <xdr:to>
      <xdr:col>6</xdr:col>
      <xdr:colOff>780544</xdr:colOff>
      <xdr:row>2</xdr:row>
      <xdr:rowOff>134204</xdr:rowOff>
    </xdr:to>
    <xdr:sp macro="" textlink="">
      <xdr:nvSpPr>
        <xdr:cNvPr id="12" name="Стрелка: пятиугольни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715282" y="99457"/>
          <a:ext cx="941183" cy="315484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15319</xdr:rowOff>
    </xdr:from>
    <xdr:to>
      <xdr:col>5</xdr:col>
      <xdr:colOff>829315</xdr:colOff>
      <xdr:row>2</xdr:row>
      <xdr:rowOff>138132</xdr:rowOff>
    </xdr:to>
    <xdr:sp macro="" textlink="">
      <xdr:nvSpPr>
        <xdr:cNvPr id="13" name="Прямоугольник: скругленные углы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8608204" y="95530"/>
          <a:ext cx="1034243" cy="323339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2</xdr:col>
      <xdr:colOff>160421</xdr:colOff>
      <xdr:row>1</xdr:row>
      <xdr:rowOff>15040</xdr:rowOff>
    </xdr:from>
    <xdr:to>
      <xdr:col>2</xdr:col>
      <xdr:colOff>1130941</xdr:colOff>
      <xdr:row>2</xdr:row>
      <xdr:rowOff>138411</xdr:rowOff>
    </xdr:to>
    <xdr:sp macro="" textlink="">
      <xdr:nvSpPr>
        <xdr:cNvPr id="8" name="Прямоугольник: скругленные углы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807368" y="9525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1269555</xdr:colOff>
      <xdr:row>1</xdr:row>
      <xdr:rowOff>15040</xdr:rowOff>
    </xdr:from>
    <xdr:to>
      <xdr:col>2</xdr:col>
      <xdr:colOff>2240075</xdr:colOff>
      <xdr:row>2</xdr:row>
      <xdr:rowOff>138411</xdr:rowOff>
    </xdr:to>
    <xdr:sp macro="" textlink="">
      <xdr:nvSpPr>
        <xdr:cNvPr id="10" name="Прямоугольник: скругленные углы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916502" y="9525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116418</xdr:colOff>
      <xdr:row>0</xdr:row>
      <xdr:rowOff>31751</xdr:rowOff>
    </xdr:from>
    <xdr:to>
      <xdr:col>1</xdr:col>
      <xdr:colOff>550334</xdr:colOff>
      <xdr:row>4</xdr:row>
      <xdr:rowOff>7800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F52F1A0-F766-4056-82BE-97E3D6C53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8" y="31751"/>
          <a:ext cx="1619249" cy="5263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99060</xdr:rowOff>
    </xdr:from>
    <xdr:to>
      <xdr:col>0</xdr:col>
      <xdr:colOff>1078314</xdr:colOff>
      <xdr:row>8</xdr:row>
      <xdr:rowOff>127000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2810"/>
          <a:ext cx="1078314" cy="11709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19050</xdr:colOff>
      <xdr:row>25</xdr:row>
      <xdr:rowOff>1823</xdr:rowOff>
    </xdr:from>
    <xdr:to>
      <xdr:col>0</xdr:col>
      <xdr:colOff>967740</xdr:colOff>
      <xdr:row>27</xdr:row>
      <xdr:rowOff>266700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7751363"/>
          <a:ext cx="948690" cy="10268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956310</xdr:colOff>
      <xdr:row>38</xdr:row>
      <xdr:rowOff>264877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580620"/>
          <a:ext cx="956310" cy="102687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1151622</xdr:colOff>
      <xdr:row>19</xdr:row>
      <xdr:rowOff>84666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6667"/>
          <a:ext cx="1151622" cy="12276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957184</xdr:colOff>
      <xdr:row>1</xdr:row>
      <xdr:rowOff>46260</xdr:rowOff>
    </xdr:from>
    <xdr:to>
      <xdr:col>6</xdr:col>
      <xdr:colOff>829228</xdr:colOff>
      <xdr:row>2</xdr:row>
      <xdr:rowOff>161218</xdr:rowOff>
    </xdr:to>
    <xdr:sp macro="" textlink="">
      <xdr:nvSpPr>
        <xdr:cNvPr id="15" name="Стрелка: пятиугольник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9667267" y="120343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42333</xdr:rowOff>
    </xdr:from>
    <xdr:to>
      <xdr:col>5</xdr:col>
      <xdr:colOff>880115</xdr:colOff>
      <xdr:row>2</xdr:row>
      <xdr:rowOff>165146</xdr:rowOff>
    </xdr:to>
    <xdr:sp macro="" textlink="">
      <xdr:nvSpPr>
        <xdr:cNvPr id="16" name="Прямоугольник: скругленные углы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562529" y="116416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46260</xdr:rowOff>
    </xdr:from>
    <xdr:to>
      <xdr:col>4</xdr:col>
      <xdr:colOff>785027</xdr:colOff>
      <xdr:row>2</xdr:row>
      <xdr:rowOff>161218</xdr:rowOff>
    </xdr:to>
    <xdr:sp macro="" textlink="">
      <xdr:nvSpPr>
        <xdr:cNvPr id="17" name="Стрелка: пятиугольник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 flipH="1">
          <a:off x="7704667" y="120343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232834</xdr:colOff>
      <xdr:row>1</xdr:row>
      <xdr:rowOff>42333</xdr:rowOff>
    </xdr:from>
    <xdr:to>
      <xdr:col>2</xdr:col>
      <xdr:colOff>1203354</xdr:colOff>
      <xdr:row>2</xdr:row>
      <xdr:rowOff>165146</xdr:rowOff>
    </xdr:to>
    <xdr:sp macro="" textlink="">
      <xdr:nvSpPr>
        <xdr:cNvPr id="10" name="Прямоугольник: скругленные углы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889251" y="116416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1341968</xdr:colOff>
      <xdr:row>1</xdr:row>
      <xdr:rowOff>42333</xdr:rowOff>
    </xdr:from>
    <xdr:to>
      <xdr:col>2</xdr:col>
      <xdr:colOff>2312488</xdr:colOff>
      <xdr:row>2</xdr:row>
      <xdr:rowOff>165146</xdr:rowOff>
    </xdr:to>
    <xdr:sp macro="" textlink="">
      <xdr:nvSpPr>
        <xdr:cNvPr id="11" name="Прямоугольник: скругленные углы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3998385" y="116416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84667</xdr:colOff>
      <xdr:row>0</xdr:row>
      <xdr:rowOff>21167</xdr:rowOff>
    </xdr:from>
    <xdr:to>
      <xdr:col>1</xdr:col>
      <xdr:colOff>518583</xdr:colOff>
      <xdr:row>3</xdr:row>
      <xdr:rowOff>71299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8D1D0E8-F388-4C3A-85C0-D7AF2D19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21167"/>
          <a:ext cx="1619249" cy="5263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77691</xdr:rowOff>
    </xdr:from>
    <xdr:to>
      <xdr:col>0</xdr:col>
      <xdr:colOff>954405</xdr:colOff>
      <xdr:row>38</xdr:row>
      <xdr:rowOff>365760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378151"/>
          <a:ext cx="954405" cy="105006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47864</xdr:colOff>
      <xdr:row>77</xdr:row>
      <xdr:rowOff>312420</xdr:rowOff>
    </xdr:from>
    <xdr:ext cx="1003696" cy="9158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7864" y="25313640"/>
          <a:ext cx="1003696" cy="915827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22860</xdr:colOff>
      <xdr:row>57</xdr:row>
      <xdr:rowOff>106680</xdr:rowOff>
    </xdr:from>
    <xdr:ext cx="952500" cy="95249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2860" y="18127980"/>
          <a:ext cx="952500" cy="952499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400" r="-8000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60960</xdr:colOff>
      <xdr:row>150</xdr:row>
      <xdr:rowOff>88344</xdr:rowOff>
    </xdr:from>
    <xdr:ext cx="853440" cy="135183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60960" y="51942444"/>
          <a:ext cx="853440" cy="1351836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8571" r="-26786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67</xdr:row>
      <xdr:rowOff>83820</xdr:rowOff>
    </xdr:from>
    <xdr:ext cx="1104899" cy="92964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0" y="21595080"/>
          <a:ext cx="1104899" cy="92964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26</xdr:row>
      <xdr:rowOff>175260</xdr:rowOff>
    </xdr:from>
    <xdr:ext cx="1005840" cy="115585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0" y="7985760"/>
          <a:ext cx="1005840" cy="1155859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53340</xdr:colOff>
      <xdr:row>12</xdr:row>
      <xdr:rowOff>182880</xdr:rowOff>
    </xdr:from>
    <xdr:ext cx="1028700" cy="105918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53340" y="3299460"/>
          <a:ext cx="1028700" cy="1059180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9167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86</xdr:row>
      <xdr:rowOff>152400</xdr:rowOff>
    </xdr:from>
    <xdr:ext cx="963083" cy="112183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15097125"/>
          <a:ext cx="963083" cy="1121833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60960</xdr:colOff>
      <xdr:row>113</xdr:row>
      <xdr:rowOff>77630</xdr:rowOff>
    </xdr:from>
    <xdr:ext cx="861060" cy="138541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60960" y="38154770"/>
          <a:ext cx="861060" cy="138541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23583" r="-25472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68580</xdr:colOff>
      <xdr:row>22</xdr:row>
      <xdr:rowOff>22146</xdr:rowOff>
    </xdr:from>
    <xdr:ext cx="937260" cy="998934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68580" y="6628686"/>
          <a:ext cx="937260" cy="998934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465" r="-8539"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49</xdr:row>
      <xdr:rowOff>52923</xdr:rowOff>
    </xdr:from>
    <xdr:to>
      <xdr:col>0</xdr:col>
      <xdr:colOff>1021080</xdr:colOff>
      <xdr:row>52</xdr:row>
      <xdr:rowOff>279478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66303"/>
          <a:ext cx="1021080" cy="10495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40</xdr:row>
      <xdr:rowOff>30480</xdr:rowOff>
    </xdr:from>
    <xdr:to>
      <xdr:col>0</xdr:col>
      <xdr:colOff>1048478</xdr:colOff>
      <xdr:row>43</xdr:row>
      <xdr:rowOff>365759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6"/>
        <a:stretch/>
      </xdr:blipFill>
      <xdr:spPr>
        <a:xfrm>
          <a:off x="38100" y="12854940"/>
          <a:ext cx="1010378" cy="1158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287655</xdr:rowOff>
    </xdr:from>
    <xdr:to>
      <xdr:col>0</xdr:col>
      <xdr:colOff>1066800</xdr:colOff>
      <xdr:row>48</xdr:row>
      <xdr:rowOff>268261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16075"/>
          <a:ext cx="1066800" cy="11845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116629</xdr:rowOff>
    </xdr:from>
    <xdr:to>
      <xdr:col>0</xdr:col>
      <xdr:colOff>908473</xdr:colOff>
      <xdr:row>163</xdr:row>
      <xdr:rowOff>188444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5460689"/>
          <a:ext cx="908473" cy="12148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45720</xdr:colOff>
      <xdr:row>5</xdr:row>
      <xdr:rowOff>160020</xdr:rowOff>
    </xdr:from>
    <xdr:to>
      <xdr:col>0</xdr:col>
      <xdr:colOff>929640</xdr:colOff>
      <xdr:row>7</xdr:row>
      <xdr:rowOff>45720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5" t="20234" r="10506" b="22179"/>
        <a:stretch/>
      </xdr:blipFill>
      <xdr:spPr>
        <a:xfrm>
          <a:off x="45720" y="929640"/>
          <a:ext cx="883920" cy="647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165</xdr:row>
      <xdr:rowOff>255270</xdr:rowOff>
    </xdr:from>
    <xdr:ext cx="1021080" cy="106299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0" y="57504330"/>
          <a:ext cx="1021080" cy="1062990"/>
        </a:xfrm>
        <a:prstGeom prst="rect">
          <a:avLst/>
        </a:prstGeom>
        <a:blipFill dpi="0"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967766</xdr:colOff>
      <xdr:row>1</xdr:row>
      <xdr:rowOff>16627</xdr:rowOff>
    </xdr:from>
    <xdr:to>
      <xdr:col>6</xdr:col>
      <xdr:colOff>839810</xdr:colOff>
      <xdr:row>2</xdr:row>
      <xdr:rowOff>131585</xdr:rowOff>
    </xdr:to>
    <xdr:sp macro="" textlink="">
      <xdr:nvSpPr>
        <xdr:cNvPr id="21" name="Стрелка: пятиугольник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9677849" y="90710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12700</xdr:rowOff>
    </xdr:from>
    <xdr:to>
      <xdr:col>5</xdr:col>
      <xdr:colOff>880115</xdr:colOff>
      <xdr:row>2</xdr:row>
      <xdr:rowOff>135513</xdr:rowOff>
    </xdr:to>
    <xdr:sp macro="" textlink="">
      <xdr:nvSpPr>
        <xdr:cNvPr id="23" name="Прямоугольник: скругленные углы 2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8562529" y="86783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16627</xdr:rowOff>
    </xdr:from>
    <xdr:to>
      <xdr:col>4</xdr:col>
      <xdr:colOff>785027</xdr:colOff>
      <xdr:row>2</xdr:row>
      <xdr:rowOff>131585</xdr:rowOff>
    </xdr:to>
    <xdr:sp macro="" textlink="">
      <xdr:nvSpPr>
        <xdr:cNvPr id="25" name="Стрелка: пятиугольник 2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flipH="1">
          <a:off x="7704667" y="90710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256729</xdr:colOff>
      <xdr:row>1</xdr:row>
      <xdr:rowOff>12700</xdr:rowOff>
    </xdr:from>
    <xdr:to>
      <xdr:col>2</xdr:col>
      <xdr:colOff>1227249</xdr:colOff>
      <xdr:row>2</xdr:row>
      <xdr:rowOff>135513</xdr:rowOff>
    </xdr:to>
    <xdr:sp macro="" textlink="">
      <xdr:nvSpPr>
        <xdr:cNvPr id="29" name="Прямоугольник: скругленные углы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2913146" y="86783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1365863</xdr:colOff>
      <xdr:row>1</xdr:row>
      <xdr:rowOff>12700</xdr:rowOff>
    </xdr:from>
    <xdr:to>
      <xdr:col>2</xdr:col>
      <xdr:colOff>2336383</xdr:colOff>
      <xdr:row>2</xdr:row>
      <xdr:rowOff>135513</xdr:rowOff>
    </xdr:to>
    <xdr:sp macro="" textlink="">
      <xdr:nvSpPr>
        <xdr:cNvPr id="30" name="Прямоугольник: скругленные углы 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022280" y="86783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63500</xdr:colOff>
      <xdr:row>0</xdr:row>
      <xdr:rowOff>21166</xdr:rowOff>
    </xdr:from>
    <xdr:to>
      <xdr:col>1</xdr:col>
      <xdr:colOff>497416</xdr:colOff>
      <xdr:row>3</xdr:row>
      <xdr:rowOff>71298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CB08321-BC18-4CF6-B4FD-A54A661B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166"/>
          <a:ext cx="1619249" cy="526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32949</xdr:rowOff>
    </xdr:from>
    <xdr:to>
      <xdr:col>0</xdr:col>
      <xdr:colOff>1000125</xdr:colOff>
      <xdr:row>8</xdr:row>
      <xdr:rowOff>243841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83569"/>
          <a:ext cx="1000125" cy="97289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1043940</xdr:colOff>
      <xdr:row>23</xdr:row>
      <xdr:rowOff>137160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64580"/>
          <a:ext cx="1043940" cy="89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107631</xdr:colOff>
      <xdr:row>33</xdr:row>
      <xdr:rowOff>82543</xdr:rowOff>
    </xdr:from>
    <xdr:to>
      <xdr:col>1</xdr:col>
      <xdr:colOff>46584</xdr:colOff>
      <xdr:row>37</xdr:row>
      <xdr:rowOff>189136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2500">
          <a:off x="107631" y="10438123"/>
          <a:ext cx="1043853" cy="9905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1072990</xdr:colOff>
      <xdr:row>40</xdr:row>
      <xdr:rowOff>121920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620500"/>
          <a:ext cx="1072990" cy="883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30480</xdr:colOff>
      <xdr:row>51</xdr:row>
      <xdr:rowOff>137160</xdr:rowOff>
    </xdr:from>
    <xdr:to>
      <xdr:col>0</xdr:col>
      <xdr:colOff>1074420</xdr:colOff>
      <xdr:row>53</xdr:row>
      <xdr:rowOff>175260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16390620"/>
          <a:ext cx="1043940" cy="800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63</xdr:row>
      <xdr:rowOff>121919</xdr:rowOff>
    </xdr:from>
    <xdr:to>
      <xdr:col>0</xdr:col>
      <xdr:colOff>1028700</xdr:colOff>
      <xdr:row>65</xdr:row>
      <xdr:rowOff>68580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0" y="20627339"/>
          <a:ext cx="952500" cy="7086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71</xdr:row>
      <xdr:rowOff>38100</xdr:rowOff>
    </xdr:from>
    <xdr:to>
      <xdr:col>0</xdr:col>
      <xdr:colOff>1013460</xdr:colOff>
      <xdr:row>74</xdr:row>
      <xdr:rowOff>281940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271480"/>
          <a:ext cx="1013460" cy="1386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175260</xdr:colOff>
      <xdr:row>79</xdr:row>
      <xdr:rowOff>152400</xdr:rowOff>
    </xdr:from>
    <xdr:to>
      <xdr:col>0</xdr:col>
      <xdr:colOff>876300</xdr:colOff>
      <xdr:row>81</xdr:row>
      <xdr:rowOff>27483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" y="26113740"/>
          <a:ext cx="701040" cy="63708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144780</xdr:colOff>
      <xdr:row>83</xdr:row>
      <xdr:rowOff>22860</xdr:rowOff>
    </xdr:from>
    <xdr:to>
      <xdr:col>0</xdr:col>
      <xdr:colOff>1028700</xdr:colOff>
      <xdr:row>85</xdr:row>
      <xdr:rowOff>258325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" y="27188160"/>
          <a:ext cx="883920" cy="99746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0</xdr:colOff>
      <xdr:row>85</xdr:row>
      <xdr:rowOff>312420</xdr:rowOff>
    </xdr:from>
    <xdr:ext cx="1158240" cy="100584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0" y="28239720"/>
          <a:ext cx="1158240" cy="1005840"/>
        </a:xfrm>
        <a:prstGeom prst="rect">
          <a:avLst/>
        </a:prstGeom>
        <a:blipFill dpi="0"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89</xdr:row>
      <xdr:rowOff>22860</xdr:rowOff>
    </xdr:from>
    <xdr:ext cx="1173480" cy="112014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0" y="29154120"/>
          <a:ext cx="1173480" cy="112014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92</xdr:row>
      <xdr:rowOff>144779</xdr:rowOff>
    </xdr:from>
    <xdr:to>
      <xdr:col>1</xdr:col>
      <xdr:colOff>83820</xdr:colOff>
      <xdr:row>98</xdr:row>
      <xdr:rowOff>33506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352519"/>
          <a:ext cx="1165860" cy="98600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98</xdr:row>
      <xdr:rowOff>45720</xdr:rowOff>
    </xdr:from>
    <xdr:to>
      <xdr:col>0</xdr:col>
      <xdr:colOff>1059180</xdr:colOff>
      <xdr:row>101</xdr:row>
      <xdr:rowOff>243840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1645860"/>
          <a:ext cx="1059180" cy="1341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106</xdr:row>
      <xdr:rowOff>60961</xdr:rowOff>
    </xdr:from>
    <xdr:to>
      <xdr:col>0</xdr:col>
      <xdr:colOff>1066800</xdr:colOff>
      <xdr:row>109</xdr:row>
      <xdr:rowOff>220981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4389061"/>
          <a:ext cx="1066800" cy="13030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15240</xdr:colOff>
      <xdr:row>114</xdr:row>
      <xdr:rowOff>190500</xdr:rowOff>
    </xdr:from>
    <xdr:to>
      <xdr:col>0</xdr:col>
      <xdr:colOff>1021080</xdr:colOff>
      <xdr:row>116</xdr:row>
      <xdr:rowOff>266700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" y="37246560"/>
          <a:ext cx="1005840" cy="838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957183</xdr:colOff>
      <xdr:row>1</xdr:row>
      <xdr:rowOff>25094</xdr:rowOff>
    </xdr:from>
    <xdr:to>
      <xdr:col>6</xdr:col>
      <xdr:colOff>829227</xdr:colOff>
      <xdr:row>2</xdr:row>
      <xdr:rowOff>140052</xdr:rowOff>
    </xdr:to>
    <xdr:sp macro="" textlink="">
      <xdr:nvSpPr>
        <xdr:cNvPr id="20" name="Стрелка: пятиугольник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9953016" y="99177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21167</xdr:rowOff>
    </xdr:from>
    <xdr:to>
      <xdr:col>5</xdr:col>
      <xdr:colOff>880115</xdr:colOff>
      <xdr:row>2</xdr:row>
      <xdr:rowOff>143980</xdr:rowOff>
    </xdr:to>
    <xdr:sp macro="" textlink="">
      <xdr:nvSpPr>
        <xdr:cNvPr id="21" name="Прямоугольник: скругленные углы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8848279" y="95250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25094</xdr:rowOff>
    </xdr:from>
    <xdr:to>
      <xdr:col>4</xdr:col>
      <xdr:colOff>785027</xdr:colOff>
      <xdr:row>2</xdr:row>
      <xdr:rowOff>140052</xdr:rowOff>
    </xdr:to>
    <xdr:sp macro="" textlink="">
      <xdr:nvSpPr>
        <xdr:cNvPr id="22" name="Стрелка: пятиугольник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 flipH="1">
          <a:off x="7990417" y="99177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222250</xdr:colOff>
      <xdr:row>1</xdr:row>
      <xdr:rowOff>21167</xdr:rowOff>
    </xdr:from>
    <xdr:to>
      <xdr:col>2</xdr:col>
      <xdr:colOff>1192770</xdr:colOff>
      <xdr:row>2</xdr:row>
      <xdr:rowOff>143980</xdr:rowOff>
    </xdr:to>
    <xdr:sp macro="" textlink="">
      <xdr:nvSpPr>
        <xdr:cNvPr id="26" name="Прямоугольник: скругленные углы 2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2878667" y="9525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1331384</xdr:colOff>
      <xdr:row>1</xdr:row>
      <xdr:rowOff>21167</xdr:rowOff>
    </xdr:from>
    <xdr:to>
      <xdr:col>2</xdr:col>
      <xdr:colOff>2301904</xdr:colOff>
      <xdr:row>2</xdr:row>
      <xdr:rowOff>143980</xdr:rowOff>
    </xdr:to>
    <xdr:sp macro="" textlink="">
      <xdr:nvSpPr>
        <xdr:cNvPr id="42" name="Прямоугольник: скругленные углы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3987801" y="9525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52917</xdr:colOff>
      <xdr:row>0</xdr:row>
      <xdr:rowOff>21166</xdr:rowOff>
    </xdr:from>
    <xdr:to>
      <xdr:col>1</xdr:col>
      <xdr:colOff>486833</xdr:colOff>
      <xdr:row>3</xdr:row>
      <xdr:rowOff>71298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A04174A-1415-4C02-AF79-2C97CA8A9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1166"/>
          <a:ext cx="1619249" cy="5263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182880</xdr:rowOff>
    </xdr:from>
    <xdr:ext cx="1242060" cy="123444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0" y="701040"/>
          <a:ext cx="1242060" cy="1234440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9</xdr:row>
      <xdr:rowOff>7620</xdr:rowOff>
    </xdr:from>
    <xdr:ext cx="1203960" cy="115824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0" y="1981200"/>
          <a:ext cx="1203960" cy="1158240"/>
        </a:xfrm>
        <a:prstGeom prst="rect">
          <a:avLst/>
        </a:prstGeom>
        <a:blipFill dpi="0"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15240</xdr:colOff>
      <xdr:row>14</xdr:row>
      <xdr:rowOff>304800</xdr:rowOff>
    </xdr:from>
    <xdr:ext cx="1127760" cy="98298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5240" y="4183380"/>
          <a:ext cx="1127760" cy="982980"/>
        </a:xfrm>
        <a:prstGeom prst="rect">
          <a:avLst/>
        </a:prstGeom>
        <a:blipFill dpi="0"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22860</xdr:colOff>
      <xdr:row>18</xdr:row>
      <xdr:rowOff>45721</xdr:rowOff>
    </xdr:from>
    <xdr:ext cx="1089660" cy="1172764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22860" y="5128261"/>
          <a:ext cx="1089660" cy="1172764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24</xdr:row>
      <xdr:rowOff>45720</xdr:rowOff>
    </xdr:from>
    <xdr:ext cx="1272540" cy="118038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0" y="6774180"/>
          <a:ext cx="1272540" cy="1180385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45720</xdr:colOff>
      <xdr:row>27</xdr:row>
      <xdr:rowOff>342900</xdr:rowOff>
    </xdr:from>
    <xdr:ext cx="998220" cy="9753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45720" y="8214360"/>
          <a:ext cx="998220" cy="97536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5</xdr:col>
      <xdr:colOff>946600</xdr:colOff>
      <xdr:row>1</xdr:row>
      <xdr:rowOff>14511</xdr:rowOff>
    </xdr:from>
    <xdr:to>
      <xdr:col>6</xdr:col>
      <xdr:colOff>818644</xdr:colOff>
      <xdr:row>2</xdr:row>
      <xdr:rowOff>129469</xdr:rowOff>
    </xdr:to>
    <xdr:sp macro="" textlink="">
      <xdr:nvSpPr>
        <xdr:cNvPr id="13" name="Стрелка: пятиугольник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9942433" y="88594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10583</xdr:rowOff>
    </xdr:from>
    <xdr:to>
      <xdr:col>5</xdr:col>
      <xdr:colOff>880115</xdr:colOff>
      <xdr:row>2</xdr:row>
      <xdr:rowOff>133396</xdr:rowOff>
    </xdr:to>
    <xdr:sp macro="" textlink="">
      <xdr:nvSpPr>
        <xdr:cNvPr id="14" name="Прямоугольник: скругленные углы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8848279" y="84666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14510</xdr:rowOff>
    </xdr:from>
    <xdr:to>
      <xdr:col>4</xdr:col>
      <xdr:colOff>785027</xdr:colOff>
      <xdr:row>2</xdr:row>
      <xdr:rowOff>129468</xdr:rowOff>
    </xdr:to>
    <xdr:sp macro="" textlink="">
      <xdr:nvSpPr>
        <xdr:cNvPr id="16" name="Стрелка: пятиугольни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flipH="1">
          <a:off x="7990417" y="88593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201082</xdr:colOff>
      <xdr:row>1</xdr:row>
      <xdr:rowOff>10583</xdr:rowOff>
    </xdr:from>
    <xdr:to>
      <xdr:col>2</xdr:col>
      <xdr:colOff>1171602</xdr:colOff>
      <xdr:row>2</xdr:row>
      <xdr:rowOff>133396</xdr:rowOff>
    </xdr:to>
    <xdr:sp macro="" textlink="">
      <xdr:nvSpPr>
        <xdr:cNvPr id="15" name="Прямоугольник: скругленные углы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2857499" y="84666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1310216</xdr:colOff>
      <xdr:row>1</xdr:row>
      <xdr:rowOff>10583</xdr:rowOff>
    </xdr:from>
    <xdr:to>
      <xdr:col>2</xdr:col>
      <xdr:colOff>2280736</xdr:colOff>
      <xdr:row>2</xdr:row>
      <xdr:rowOff>133396</xdr:rowOff>
    </xdr:to>
    <xdr:sp macro="" textlink="">
      <xdr:nvSpPr>
        <xdr:cNvPr id="20" name="Прямоугольник: скругленные углы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3966633" y="84666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21166</xdr:rowOff>
    </xdr:from>
    <xdr:to>
      <xdr:col>1</xdr:col>
      <xdr:colOff>507999</xdr:colOff>
      <xdr:row>3</xdr:row>
      <xdr:rowOff>71298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5C8E20B5-F6AC-442D-9CA2-B48FCE3B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" y="21166"/>
          <a:ext cx="1619249" cy="5263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309177</xdr:rowOff>
    </xdr:from>
    <xdr:to>
      <xdr:col>0</xdr:col>
      <xdr:colOff>1028700</xdr:colOff>
      <xdr:row>7</xdr:row>
      <xdr:rowOff>304801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4" t="13079" r="23070" b="9299"/>
        <a:stretch/>
      </xdr:blipFill>
      <xdr:spPr>
        <a:xfrm>
          <a:off x="0" y="1078797"/>
          <a:ext cx="1028700" cy="7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259080</xdr:rowOff>
    </xdr:from>
    <xdr:to>
      <xdr:col>0</xdr:col>
      <xdr:colOff>1065802</xdr:colOff>
      <xdr:row>15</xdr:row>
      <xdr:rowOff>275265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4" t="13079" r="23070" b="9299"/>
        <a:stretch/>
      </xdr:blipFill>
      <xdr:spPr>
        <a:xfrm>
          <a:off x="0" y="3756660"/>
          <a:ext cx="1065802" cy="778185"/>
        </a:xfrm>
        <a:prstGeom prst="rect">
          <a:avLst/>
        </a:prstGeom>
      </xdr:spPr>
    </xdr:pic>
    <xdr:clientData/>
  </xdr:twoCellAnchor>
  <xdr:twoCellAnchor editAs="oneCell">
    <xdr:from>
      <xdr:col>0</xdr:col>
      <xdr:colOff>327659</xdr:colOff>
      <xdr:row>21</xdr:row>
      <xdr:rowOff>47168</xdr:rowOff>
    </xdr:from>
    <xdr:to>
      <xdr:col>0</xdr:col>
      <xdr:colOff>940518</xdr:colOff>
      <xdr:row>22</xdr:row>
      <xdr:rowOff>312420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27" t="11025" r="15875" b="16427"/>
        <a:stretch/>
      </xdr:blipFill>
      <xdr:spPr>
        <a:xfrm>
          <a:off x="327659" y="6272708"/>
          <a:ext cx="612859" cy="6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24</xdr:row>
      <xdr:rowOff>68579</xdr:rowOff>
    </xdr:from>
    <xdr:to>
      <xdr:col>0</xdr:col>
      <xdr:colOff>937260</xdr:colOff>
      <xdr:row>26</xdr:row>
      <xdr:rowOff>176012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672" r="24697"/>
        <a:stretch/>
      </xdr:blipFill>
      <xdr:spPr>
        <a:xfrm>
          <a:off x="129540" y="7117079"/>
          <a:ext cx="807720" cy="869433"/>
        </a:xfrm>
        <a:prstGeom prst="rect">
          <a:avLst/>
        </a:prstGeom>
      </xdr:spPr>
    </xdr:pic>
    <xdr:clientData/>
  </xdr:twoCellAnchor>
  <xdr:twoCellAnchor editAs="oneCell">
    <xdr:from>
      <xdr:col>0</xdr:col>
      <xdr:colOff>269471</xdr:colOff>
      <xdr:row>35</xdr:row>
      <xdr:rowOff>26322</xdr:rowOff>
    </xdr:from>
    <xdr:to>
      <xdr:col>0</xdr:col>
      <xdr:colOff>916069</xdr:colOff>
      <xdr:row>36</xdr:row>
      <xdr:rowOff>358139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5" t="10907" r="14674" b="12132"/>
        <a:stretch/>
      </xdr:blipFill>
      <xdr:spPr>
        <a:xfrm>
          <a:off x="269471" y="9924702"/>
          <a:ext cx="646598" cy="712817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32</xdr:row>
      <xdr:rowOff>19356</xdr:rowOff>
    </xdr:from>
    <xdr:to>
      <xdr:col>0</xdr:col>
      <xdr:colOff>922020</xdr:colOff>
      <xdr:row>33</xdr:row>
      <xdr:rowOff>352402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133" t="16274" r="16489" b="16702"/>
        <a:stretch/>
      </xdr:blipFill>
      <xdr:spPr>
        <a:xfrm>
          <a:off x="182880" y="9094776"/>
          <a:ext cx="739140" cy="714046"/>
        </a:xfrm>
        <a:prstGeom prst="rect">
          <a:avLst/>
        </a:prstGeom>
      </xdr:spPr>
    </xdr:pic>
    <xdr:clientData/>
  </xdr:twoCellAnchor>
  <xdr:twoCellAnchor editAs="oneCell">
    <xdr:from>
      <xdr:col>0</xdr:col>
      <xdr:colOff>155171</xdr:colOff>
      <xdr:row>38</xdr:row>
      <xdr:rowOff>29786</xdr:rowOff>
    </xdr:from>
    <xdr:to>
      <xdr:col>0</xdr:col>
      <xdr:colOff>885907</xdr:colOff>
      <xdr:row>39</xdr:row>
      <xdr:rowOff>358139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71" y="10751126"/>
          <a:ext cx="730736" cy="709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190410</xdr:colOff>
      <xdr:row>40</xdr:row>
      <xdr:rowOff>49087</xdr:rowOff>
    </xdr:from>
    <xdr:to>
      <xdr:col>0</xdr:col>
      <xdr:colOff>838200</xdr:colOff>
      <xdr:row>42</xdr:row>
      <xdr:rowOff>35113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52" t="10539" r="21935" b="12745"/>
        <a:stretch/>
      </xdr:blipFill>
      <xdr:spPr>
        <a:xfrm rot="5400000">
          <a:off x="300312" y="11422525"/>
          <a:ext cx="427986" cy="64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45</xdr:row>
      <xdr:rowOff>3464</xdr:rowOff>
    </xdr:from>
    <xdr:to>
      <xdr:col>0</xdr:col>
      <xdr:colOff>906780</xdr:colOff>
      <xdr:row>46</xdr:row>
      <xdr:rowOff>360697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11989724"/>
          <a:ext cx="739140" cy="738233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207817</xdr:colOff>
      <xdr:row>48</xdr:row>
      <xdr:rowOff>79374</xdr:rowOff>
    </xdr:from>
    <xdr:to>
      <xdr:col>0</xdr:col>
      <xdr:colOff>976350</xdr:colOff>
      <xdr:row>50</xdr:row>
      <xdr:rowOff>266700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833" r="8055"/>
        <a:stretch/>
      </xdr:blipFill>
      <xdr:spPr>
        <a:xfrm flipH="1">
          <a:off x="207817" y="12888594"/>
          <a:ext cx="768533" cy="949326"/>
        </a:xfrm>
        <a:prstGeom prst="rect">
          <a:avLst/>
        </a:prstGeom>
      </xdr:spPr>
    </xdr:pic>
    <xdr:clientData/>
  </xdr:twoCellAnchor>
  <xdr:twoCellAnchor editAs="oneCell">
    <xdr:from>
      <xdr:col>0</xdr:col>
      <xdr:colOff>222008</xdr:colOff>
      <xdr:row>52</xdr:row>
      <xdr:rowOff>14038</xdr:rowOff>
    </xdr:from>
    <xdr:to>
      <xdr:col>0</xdr:col>
      <xdr:colOff>1059180</xdr:colOff>
      <xdr:row>54</xdr:row>
      <xdr:rowOff>326145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996" r="12620" b="4191"/>
        <a:stretch/>
      </xdr:blipFill>
      <xdr:spPr>
        <a:xfrm>
          <a:off x="222008" y="14027218"/>
          <a:ext cx="837172" cy="1074107"/>
        </a:xfrm>
        <a:prstGeom prst="rect">
          <a:avLst/>
        </a:prstGeom>
      </xdr:spPr>
    </xdr:pic>
    <xdr:clientData/>
  </xdr:twoCellAnchor>
  <xdr:twoCellAnchor>
    <xdr:from>
      <xdr:col>5</xdr:col>
      <xdr:colOff>957184</xdr:colOff>
      <xdr:row>1</xdr:row>
      <xdr:rowOff>35678</xdr:rowOff>
    </xdr:from>
    <xdr:to>
      <xdr:col>6</xdr:col>
      <xdr:colOff>829228</xdr:colOff>
      <xdr:row>2</xdr:row>
      <xdr:rowOff>150636</xdr:rowOff>
    </xdr:to>
    <xdr:sp macro="" textlink="">
      <xdr:nvSpPr>
        <xdr:cNvPr id="22" name="Стрелка: пятиугольник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>
        <a:xfrm>
          <a:off x="9953017" y="109761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31751</xdr:rowOff>
    </xdr:from>
    <xdr:to>
      <xdr:col>5</xdr:col>
      <xdr:colOff>880115</xdr:colOff>
      <xdr:row>2</xdr:row>
      <xdr:rowOff>154564</xdr:rowOff>
    </xdr:to>
    <xdr:sp macro="" textlink="">
      <xdr:nvSpPr>
        <xdr:cNvPr id="23" name="Прямоугольник: скругленные углы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8848279" y="105834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35678</xdr:rowOff>
    </xdr:from>
    <xdr:to>
      <xdr:col>4</xdr:col>
      <xdr:colOff>785027</xdr:colOff>
      <xdr:row>2</xdr:row>
      <xdr:rowOff>150636</xdr:rowOff>
    </xdr:to>
    <xdr:sp macro="" textlink="">
      <xdr:nvSpPr>
        <xdr:cNvPr id="24" name="Стрелка: пятиугольник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 flipH="1">
          <a:off x="7990417" y="109761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201083</xdr:colOff>
      <xdr:row>1</xdr:row>
      <xdr:rowOff>31751</xdr:rowOff>
    </xdr:from>
    <xdr:to>
      <xdr:col>2</xdr:col>
      <xdr:colOff>1171603</xdr:colOff>
      <xdr:row>2</xdr:row>
      <xdr:rowOff>154564</xdr:rowOff>
    </xdr:to>
    <xdr:sp macro="" textlink="">
      <xdr:nvSpPr>
        <xdr:cNvPr id="19" name="Прямоугольник: скругленные углы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2857500" y="105834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1310217</xdr:colOff>
      <xdr:row>1</xdr:row>
      <xdr:rowOff>31751</xdr:rowOff>
    </xdr:from>
    <xdr:to>
      <xdr:col>2</xdr:col>
      <xdr:colOff>2280737</xdr:colOff>
      <xdr:row>2</xdr:row>
      <xdr:rowOff>154564</xdr:rowOff>
    </xdr:to>
    <xdr:sp macro="" textlink="">
      <xdr:nvSpPr>
        <xdr:cNvPr id="20" name="Прямоугольник: скругленные углы 2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3966634" y="105834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63500</xdr:colOff>
      <xdr:row>0</xdr:row>
      <xdr:rowOff>10584</xdr:rowOff>
    </xdr:from>
    <xdr:to>
      <xdr:col>1</xdr:col>
      <xdr:colOff>497416</xdr:colOff>
      <xdr:row>3</xdr:row>
      <xdr:rowOff>60716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D6C71EB-1856-42DA-9542-0AFB01D2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"/>
          <a:ext cx="1619249" cy="5263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230718</xdr:colOff>
      <xdr:row>30</xdr:row>
      <xdr:rowOff>365127</xdr:rowOff>
    </xdr:to>
    <xdr:sp macro="" textlink="">
      <xdr:nvSpPr>
        <xdr:cNvPr id="26" name="Прямоугольник: скругленные углы 29">
          <a:extLst>
            <a:ext uri="{FF2B5EF4-FFF2-40B4-BE49-F238E27FC236}">
              <a16:creationId xmlns:a16="http://schemas.microsoft.com/office/drawing/2014/main" id="{C8C6A3EA-6C02-41FF-89E7-0F20E8CD1FE8}"/>
            </a:ext>
          </a:extLst>
        </xdr:cNvPr>
        <xdr:cNvSpPr/>
      </xdr:nvSpPr>
      <xdr:spPr>
        <a:xfrm>
          <a:off x="0" y="9050867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0</xdr:col>
      <xdr:colOff>0</xdr:colOff>
      <xdr:row>43</xdr:row>
      <xdr:rowOff>0</xdr:rowOff>
    </xdr:from>
    <xdr:to>
      <xdr:col>1</xdr:col>
      <xdr:colOff>230718</xdr:colOff>
      <xdr:row>43</xdr:row>
      <xdr:rowOff>365127</xdr:rowOff>
    </xdr:to>
    <xdr:sp macro="" textlink="">
      <xdr:nvSpPr>
        <xdr:cNvPr id="27" name="Прямоугольник: скругленные углы 29">
          <a:extLst>
            <a:ext uri="{FF2B5EF4-FFF2-40B4-BE49-F238E27FC236}">
              <a16:creationId xmlns:a16="http://schemas.microsoft.com/office/drawing/2014/main" id="{7105820C-048F-4842-AC78-4FDE66DA856F}"/>
            </a:ext>
          </a:extLst>
        </xdr:cNvPr>
        <xdr:cNvSpPr/>
      </xdr:nvSpPr>
      <xdr:spPr>
        <a:xfrm>
          <a:off x="0" y="12395200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946600</xdr:colOff>
      <xdr:row>1</xdr:row>
      <xdr:rowOff>30385</xdr:rowOff>
    </xdr:from>
    <xdr:to>
      <xdr:col>6</xdr:col>
      <xdr:colOff>818644</xdr:colOff>
      <xdr:row>2</xdr:row>
      <xdr:rowOff>145343</xdr:rowOff>
    </xdr:to>
    <xdr:sp macro="" textlink="">
      <xdr:nvSpPr>
        <xdr:cNvPr id="5" name="Стрелка: пятиугольни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9942433" y="104468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854687</xdr:colOff>
      <xdr:row>1</xdr:row>
      <xdr:rowOff>26458</xdr:rowOff>
    </xdr:from>
    <xdr:to>
      <xdr:col>5</xdr:col>
      <xdr:colOff>876940</xdr:colOff>
      <xdr:row>2</xdr:row>
      <xdr:rowOff>149271</xdr:rowOff>
    </xdr:to>
    <xdr:sp macro="" textlink="">
      <xdr:nvSpPr>
        <xdr:cNvPr id="6" name="Прямоугольник: скругленные углы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8845104" y="100541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30385</xdr:rowOff>
    </xdr:from>
    <xdr:to>
      <xdr:col>4</xdr:col>
      <xdr:colOff>785027</xdr:colOff>
      <xdr:row>2</xdr:row>
      <xdr:rowOff>145343</xdr:rowOff>
    </xdr:to>
    <xdr:sp macro="" textlink="">
      <xdr:nvSpPr>
        <xdr:cNvPr id="7" name="Стрелка: пятиугольни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 flipH="1">
          <a:off x="7990417" y="104468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oneCellAnchor>
    <xdr:from>
      <xdr:col>0</xdr:col>
      <xdr:colOff>0</xdr:colOff>
      <xdr:row>6</xdr:row>
      <xdr:rowOff>0</xdr:rowOff>
    </xdr:from>
    <xdr:ext cx="1109133" cy="120015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1176867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1109133" cy="120015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3903133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1109133" cy="120015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6629400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1109133" cy="120015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0" y="9736667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109133" cy="120015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0" y="12843933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1109133" cy="120015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0" y="14808200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1109133" cy="120015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0" y="17915467"/>
          <a:ext cx="1109133" cy="1200150"/>
        </a:xfrm>
        <a:prstGeom prst="rect">
          <a:avLst/>
        </a:prstGeom>
        <a:blipFill dpi="0"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222251</xdr:colOff>
      <xdr:row>65</xdr:row>
      <xdr:rowOff>59020</xdr:rowOff>
    </xdr:from>
    <xdr:to>
      <xdr:col>0</xdr:col>
      <xdr:colOff>895279</xdr:colOff>
      <xdr:row>66</xdr:row>
      <xdr:rowOff>370417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1" t="8600" r="6999" b="8400"/>
        <a:stretch/>
      </xdr:blipFill>
      <xdr:spPr>
        <a:xfrm>
          <a:off x="222251" y="21088103"/>
          <a:ext cx="673028" cy="69239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</xdr:row>
      <xdr:rowOff>21167</xdr:rowOff>
    </xdr:from>
    <xdr:ext cx="1109133" cy="76200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0" y="22246167"/>
          <a:ext cx="1109133" cy="762000"/>
        </a:xfrm>
        <a:prstGeom prst="rect">
          <a:avLst/>
        </a:prstGeom>
        <a:blipFill dpi="0"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74</xdr:row>
      <xdr:rowOff>349250</xdr:rowOff>
    </xdr:from>
    <xdr:ext cx="1109132" cy="96519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0" y="24151167"/>
          <a:ext cx="1109132" cy="965199"/>
        </a:xfrm>
        <a:prstGeom prst="rect">
          <a:avLst/>
        </a:prstGeom>
        <a:blipFill dpi="0"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1109132" cy="114300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0" y="24688800"/>
          <a:ext cx="1109132" cy="1143000"/>
        </a:xfrm>
        <a:prstGeom prst="rect">
          <a:avLst/>
        </a:prstGeom>
        <a:blipFill dpi="0"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1109132" cy="114300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0" y="25891067"/>
          <a:ext cx="1109132" cy="1143000"/>
        </a:xfrm>
        <a:prstGeom prst="rect">
          <a:avLst/>
        </a:prstGeom>
        <a:blipFill dpi="0"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7621</xdr:colOff>
      <xdr:row>86</xdr:row>
      <xdr:rowOff>311281</xdr:rowOff>
    </xdr:from>
    <xdr:to>
      <xdr:col>1</xdr:col>
      <xdr:colOff>0</xdr:colOff>
      <xdr:row>90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1" y="27345348"/>
          <a:ext cx="1101512" cy="121271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92</xdr:row>
      <xdr:rowOff>0</xdr:rowOff>
    </xdr:from>
    <xdr:ext cx="1109133" cy="76200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0" y="28998333"/>
          <a:ext cx="1109133" cy="762000"/>
        </a:xfrm>
        <a:prstGeom prst="rect">
          <a:avLst/>
        </a:prstGeom>
        <a:blipFill dpi="0"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275166</xdr:colOff>
      <xdr:row>97</xdr:row>
      <xdr:rowOff>66957</xdr:rowOff>
    </xdr:from>
    <xdr:to>
      <xdr:col>0</xdr:col>
      <xdr:colOff>1005417</xdr:colOff>
      <xdr:row>99</xdr:row>
      <xdr:rowOff>328083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5" t="16538" r="18368" b="13874"/>
        <a:stretch/>
      </xdr:blipFill>
      <xdr:spPr>
        <a:xfrm>
          <a:off x="275166" y="30885624"/>
          <a:ext cx="730251" cy="69504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104</xdr:row>
      <xdr:rowOff>0</xdr:rowOff>
    </xdr:from>
    <xdr:ext cx="1109132" cy="82126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0" y="31843133"/>
          <a:ext cx="1109132" cy="821267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1109132" cy="114300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0" y="33045400"/>
          <a:ext cx="1109132" cy="1143000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1109132" cy="82126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0" y="35009667"/>
          <a:ext cx="1109132" cy="821267"/>
        </a:xfrm>
        <a:prstGeom prst="rect">
          <a:avLst/>
        </a:prstGeom>
        <a:blipFill dpi="0"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1109133" cy="114300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0" y="36211933"/>
          <a:ext cx="1109133" cy="1143000"/>
        </a:xfrm>
        <a:prstGeom prst="rect">
          <a:avLst/>
        </a:prstGeom>
        <a:blipFill dpi="0"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127</xdr:row>
      <xdr:rowOff>0</xdr:rowOff>
    </xdr:from>
    <xdr:to>
      <xdr:col>1</xdr:col>
      <xdr:colOff>0</xdr:colOff>
      <xdr:row>129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22" b="21074"/>
        <a:stretch/>
      </xdr:blipFill>
      <xdr:spPr>
        <a:xfrm>
          <a:off x="0" y="38938200"/>
          <a:ext cx="1109133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16933</xdr:rowOff>
    </xdr:from>
    <xdr:to>
      <xdr:col>0</xdr:col>
      <xdr:colOff>1101512</xdr:colOff>
      <xdr:row>135</xdr:row>
      <xdr:rowOff>16934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42197866"/>
          <a:ext cx="1101512" cy="762001"/>
        </a:xfrm>
        <a:prstGeom prst="flowChartInputOutpu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0</xdr:colOff>
      <xdr:row>139</xdr:row>
      <xdr:rowOff>351324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1467"/>
          <a:ext cx="1109133" cy="12318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7621</xdr:colOff>
      <xdr:row>141</xdr:row>
      <xdr:rowOff>161638</xdr:rowOff>
    </xdr:from>
    <xdr:to>
      <xdr:col>1</xdr:col>
      <xdr:colOff>0</xdr:colOff>
      <xdr:row>144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8" t="14320" r="8921" b="19238"/>
        <a:stretch/>
      </xdr:blipFill>
      <xdr:spPr>
        <a:xfrm>
          <a:off x="7621" y="42325638"/>
          <a:ext cx="1101512" cy="98136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139</xdr:row>
      <xdr:rowOff>0</xdr:rowOff>
    </xdr:from>
    <xdr:ext cx="1109132" cy="106256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0" y="41402000"/>
          <a:ext cx="1109132" cy="1062567"/>
        </a:xfrm>
        <a:prstGeom prst="rect">
          <a:avLst/>
        </a:prstGeom>
        <a:blipFill dpi="0"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1109132" cy="791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0" y="43366267"/>
          <a:ext cx="1109132" cy="791765"/>
        </a:xfrm>
        <a:prstGeom prst="rect">
          <a:avLst/>
        </a:prstGeom>
        <a:blipFill dpi="0"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148</xdr:row>
      <xdr:rowOff>0</xdr:rowOff>
    </xdr:from>
    <xdr:ext cx="1109132" cy="76200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0" y="44187533"/>
          <a:ext cx="1109132" cy="762000"/>
        </a:xfrm>
        <a:prstGeom prst="rect">
          <a:avLst/>
        </a:prstGeom>
        <a:blipFill dpi="0" rotWithShape="1">
          <a:blip xmlns:r="http://schemas.openxmlformats.org/officeDocument/2006/relationships" r:embed="rId21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152</xdr:row>
      <xdr:rowOff>275958</xdr:rowOff>
    </xdr:from>
    <xdr:to>
      <xdr:col>1</xdr:col>
      <xdr:colOff>0</xdr:colOff>
      <xdr:row>155</xdr:row>
      <xdr:rowOff>330200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65758"/>
          <a:ext cx="1109133" cy="1197242"/>
        </a:xfrm>
        <a:prstGeom prst="rect">
          <a:avLst/>
        </a:prstGeom>
      </xdr:spPr>
    </xdr:pic>
    <xdr:clientData/>
  </xdr:twoCellAnchor>
  <xdr:twoCellAnchor editAs="oneCell">
    <xdr:from>
      <xdr:col>0</xdr:col>
      <xdr:colOff>3999</xdr:colOff>
      <xdr:row>149</xdr:row>
      <xdr:rowOff>237067</xdr:rowOff>
    </xdr:from>
    <xdr:to>
      <xdr:col>1</xdr:col>
      <xdr:colOff>76200</xdr:colOff>
      <xdr:row>153</xdr:row>
      <xdr:rowOff>304799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" y="44805600"/>
          <a:ext cx="1181334" cy="1270000"/>
        </a:xfrm>
        <a:prstGeom prst="rect">
          <a:avLst/>
        </a:prstGeom>
      </xdr:spPr>
    </xdr:pic>
    <xdr:clientData/>
  </xdr:twoCellAnchor>
  <xdr:twoCellAnchor>
    <xdr:from>
      <xdr:col>0</xdr:col>
      <xdr:colOff>7621</xdr:colOff>
      <xdr:row>155</xdr:row>
      <xdr:rowOff>96522</xdr:rowOff>
    </xdr:from>
    <xdr:to>
      <xdr:col>1</xdr:col>
      <xdr:colOff>0</xdr:colOff>
      <xdr:row>158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7478" t="14049" r="16354" b="10599"/>
        <a:stretch/>
      </xdr:blipFill>
      <xdr:spPr>
        <a:xfrm>
          <a:off x="7621" y="46629322"/>
          <a:ext cx="1101512" cy="104647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35620</xdr:colOff>
      <xdr:row>158</xdr:row>
      <xdr:rowOff>216412</xdr:rowOff>
    </xdr:from>
    <xdr:to>
      <xdr:col>1</xdr:col>
      <xdr:colOff>1</xdr:colOff>
      <xdr:row>160</xdr:row>
      <xdr:rowOff>104782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0" y="47892212"/>
          <a:ext cx="1073514" cy="65037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162</xdr:row>
      <xdr:rowOff>0</xdr:rowOff>
    </xdr:from>
    <xdr:ext cx="1109132" cy="11430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0" y="48878067"/>
          <a:ext cx="1109132" cy="11430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168</xdr:row>
      <xdr:rowOff>0</xdr:rowOff>
    </xdr:from>
    <xdr:ext cx="1109132" cy="114300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/>
      </xdr:nvSpPr>
      <xdr:spPr>
        <a:xfrm>
          <a:off x="0" y="50842333"/>
          <a:ext cx="1109132" cy="11430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100"/>
        </a:p>
      </xdr:txBody>
    </xdr:sp>
    <xdr:clientData/>
  </xdr:oneCellAnchor>
  <xdr:twoCellAnchor>
    <xdr:from>
      <xdr:col>2</xdr:col>
      <xdr:colOff>105834</xdr:colOff>
      <xdr:row>1</xdr:row>
      <xdr:rowOff>26458</xdr:rowOff>
    </xdr:from>
    <xdr:to>
      <xdr:col>2</xdr:col>
      <xdr:colOff>1076354</xdr:colOff>
      <xdr:row>2</xdr:row>
      <xdr:rowOff>149271</xdr:rowOff>
    </xdr:to>
    <xdr:sp macro="" textlink="">
      <xdr:nvSpPr>
        <xdr:cNvPr id="42" name="Прямоугольник: скругленные углы 2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2762251" y="10054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1214968</xdr:colOff>
      <xdr:row>1</xdr:row>
      <xdr:rowOff>26458</xdr:rowOff>
    </xdr:from>
    <xdr:to>
      <xdr:col>2</xdr:col>
      <xdr:colOff>2185488</xdr:colOff>
      <xdr:row>2</xdr:row>
      <xdr:rowOff>149271</xdr:rowOff>
    </xdr:to>
    <xdr:sp macro="" textlink="">
      <xdr:nvSpPr>
        <xdr:cNvPr id="43" name="Прямоугольник: скругленные углы 2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3871385" y="100541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63500</xdr:colOff>
      <xdr:row>0</xdr:row>
      <xdr:rowOff>10583</xdr:rowOff>
    </xdr:from>
    <xdr:to>
      <xdr:col>1</xdr:col>
      <xdr:colOff>497416</xdr:colOff>
      <xdr:row>3</xdr:row>
      <xdr:rowOff>60715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289F896-7EED-4753-838D-5FB13406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3"/>
          <a:ext cx="1619249" cy="526382"/>
        </a:xfrm>
        <a:prstGeom prst="rect">
          <a:avLst/>
        </a:prstGeom>
      </xdr:spPr>
    </xdr:pic>
    <xdr:clientData/>
  </xdr:twoCellAnchor>
  <xdr:twoCellAnchor>
    <xdr:from>
      <xdr:col>2</xdr:col>
      <xdr:colOff>2666999</xdr:colOff>
      <xdr:row>100</xdr:row>
      <xdr:rowOff>0</xdr:rowOff>
    </xdr:from>
    <xdr:to>
      <xdr:col>2</xdr:col>
      <xdr:colOff>4265084</xdr:colOff>
      <xdr:row>101</xdr:row>
      <xdr:rowOff>31752</xdr:rowOff>
    </xdr:to>
    <xdr:sp macro="" textlink="">
      <xdr:nvSpPr>
        <xdr:cNvPr id="46" name="Прямоугольник: скругленные углы 29">
          <a:extLst>
            <a:ext uri="{FF2B5EF4-FFF2-40B4-BE49-F238E27FC236}">
              <a16:creationId xmlns:a16="http://schemas.microsoft.com/office/drawing/2014/main" id="{115207C1-C377-4F12-A880-F05BFD3E0CC7}"/>
            </a:ext>
          </a:extLst>
        </xdr:cNvPr>
        <xdr:cNvSpPr/>
      </xdr:nvSpPr>
      <xdr:spPr>
        <a:xfrm>
          <a:off x="5323416" y="31633583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169333</xdr:colOff>
      <xdr:row>94</xdr:row>
      <xdr:rowOff>137583</xdr:rowOff>
    </xdr:from>
    <xdr:to>
      <xdr:col>0</xdr:col>
      <xdr:colOff>1002904</xdr:colOff>
      <xdr:row>96</xdr:row>
      <xdr:rowOff>349250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E783F1A-1BAA-48A4-B9CE-9C906058F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29813250"/>
          <a:ext cx="833571" cy="973667"/>
        </a:xfrm>
        <a:prstGeom prst="rect">
          <a:avLst/>
        </a:prstGeom>
      </xdr:spPr>
    </xdr:pic>
    <xdr:clientData/>
  </xdr:twoCellAnchor>
  <xdr:twoCellAnchor editAs="oneCell">
    <xdr:from>
      <xdr:col>0</xdr:col>
      <xdr:colOff>67421</xdr:colOff>
      <xdr:row>100</xdr:row>
      <xdr:rowOff>42334</xdr:rowOff>
    </xdr:from>
    <xdr:to>
      <xdr:col>0</xdr:col>
      <xdr:colOff>1104382</xdr:colOff>
      <xdr:row>102</xdr:row>
      <xdr:rowOff>253919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DE8E13C-BA5E-4FF3-B456-C56CCD3D9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69463">
          <a:off x="67421" y="31675917"/>
          <a:ext cx="1036961" cy="645502"/>
        </a:xfrm>
        <a:prstGeom prst="rect">
          <a:avLst/>
        </a:prstGeom>
      </xdr:spPr>
    </xdr:pic>
    <xdr:clientData/>
  </xdr:twoCellAnchor>
  <xdr:twoCellAnchor>
    <xdr:from>
      <xdr:col>2</xdr:col>
      <xdr:colOff>2666999</xdr:colOff>
      <xdr:row>96</xdr:row>
      <xdr:rowOff>370416</xdr:rowOff>
    </xdr:from>
    <xdr:to>
      <xdr:col>2</xdr:col>
      <xdr:colOff>4265084</xdr:colOff>
      <xdr:row>98</xdr:row>
      <xdr:rowOff>21168</xdr:rowOff>
    </xdr:to>
    <xdr:sp macro="" textlink="">
      <xdr:nvSpPr>
        <xdr:cNvPr id="52" name="Прямоугольник: скругленные углы 29">
          <a:extLst>
            <a:ext uri="{FF2B5EF4-FFF2-40B4-BE49-F238E27FC236}">
              <a16:creationId xmlns:a16="http://schemas.microsoft.com/office/drawing/2014/main" id="{9F763AE1-170D-4A2D-8146-A31F53099747}"/>
            </a:ext>
          </a:extLst>
        </xdr:cNvPr>
        <xdr:cNvSpPr/>
      </xdr:nvSpPr>
      <xdr:spPr>
        <a:xfrm>
          <a:off x="5323416" y="30808083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2688166</xdr:colOff>
      <xdr:row>174</xdr:row>
      <xdr:rowOff>275166</xdr:rowOff>
    </xdr:from>
    <xdr:to>
      <xdr:col>2</xdr:col>
      <xdr:colOff>4286251</xdr:colOff>
      <xdr:row>177</xdr:row>
      <xdr:rowOff>74085</xdr:rowOff>
    </xdr:to>
    <xdr:sp macro="" textlink="">
      <xdr:nvSpPr>
        <xdr:cNvPr id="53" name="Прямоугольник: скругленные углы 29">
          <a:extLst>
            <a:ext uri="{FF2B5EF4-FFF2-40B4-BE49-F238E27FC236}">
              <a16:creationId xmlns:a16="http://schemas.microsoft.com/office/drawing/2014/main" id="{0067C390-CB14-44F5-B515-B63431D91642}"/>
            </a:ext>
          </a:extLst>
        </xdr:cNvPr>
        <xdr:cNvSpPr/>
      </xdr:nvSpPr>
      <xdr:spPr>
        <a:xfrm>
          <a:off x="5344583" y="54366583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2688167</xdr:colOff>
      <xdr:row>123</xdr:row>
      <xdr:rowOff>10584</xdr:rowOff>
    </xdr:from>
    <xdr:to>
      <xdr:col>2</xdr:col>
      <xdr:colOff>4286252</xdr:colOff>
      <xdr:row>124</xdr:row>
      <xdr:rowOff>42336</xdr:rowOff>
    </xdr:to>
    <xdr:sp macro="" textlink="">
      <xdr:nvSpPr>
        <xdr:cNvPr id="47" name="Прямоугольник: скругленные углы 29">
          <a:extLst>
            <a:ext uri="{FF2B5EF4-FFF2-40B4-BE49-F238E27FC236}">
              <a16:creationId xmlns:a16="http://schemas.microsoft.com/office/drawing/2014/main" id="{B4F27C21-412B-45D0-A678-0DEAB0071190}"/>
            </a:ext>
          </a:extLst>
        </xdr:cNvPr>
        <xdr:cNvSpPr/>
      </xdr:nvSpPr>
      <xdr:spPr>
        <a:xfrm>
          <a:off x="5344584" y="38766751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59</xdr:row>
      <xdr:rowOff>370417</xdr:rowOff>
    </xdr:from>
    <xdr:to>
      <xdr:col>0</xdr:col>
      <xdr:colOff>1103205</xdr:colOff>
      <xdr:row>63</xdr:row>
      <xdr:rowOff>338666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D581EFA-18B4-4241-8A54-E59C79D9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69667"/>
          <a:ext cx="1164165" cy="1164166"/>
        </a:xfrm>
        <a:prstGeom prst="rect">
          <a:avLst/>
        </a:prstGeom>
      </xdr:spPr>
    </xdr:pic>
    <xdr:clientData/>
  </xdr:twoCellAnchor>
  <xdr:twoCellAnchor>
    <xdr:from>
      <xdr:col>2</xdr:col>
      <xdr:colOff>2698750</xdr:colOff>
      <xdr:row>62</xdr:row>
      <xdr:rowOff>10584</xdr:rowOff>
    </xdr:from>
    <xdr:to>
      <xdr:col>2</xdr:col>
      <xdr:colOff>4296835</xdr:colOff>
      <xdr:row>63</xdr:row>
      <xdr:rowOff>370419</xdr:rowOff>
    </xdr:to>
    <xdr:sp macro="" textlink="">
      <xdr:nvSpPr>
        <xdr:cNvPr id="48" name="Прямоугольник: скругленные углы 29">
          <a:extLst>
            <a:ext uri="{FF2B5EF4-FFF2-40B4-BE49-F238E27FC236}">
              <a16:creationId xmlns:a16="http://schemas.microsoft.com/office/drawing/2014/main" id="{45B24DCD-C0E8-4176-BADA-E10075B076A5}"/>
            </a:ext>
          </a:extLst>
        </xdr:cNvPr>
        <xdr:cNvSpPr/>
      </xdr:nvSpPr>
      <xdr:spPr>
        <a:xfrm>
          <a:off x="5355167" y="20552834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2683934</xdr:colOff>
      <xdr:row>130</xdr:row>
      <xdr:rowOff>0</xdr:rowOff>
    </xdr:from>
    <xdr:to>
      <xdr:col>2</xdr:col>
      <xdr:colOff>4282019</xdr:colOff>
      <xdr:row>131</xdr:row>
      <xdr:rowOff>31752</xdr:rowOff>
    </xdr:to>
    <xdr:sp macro="" textlink="">
      <xdr:nvSpPr>
        <xdr:cNvPr id="50" name="Прямоугольник: скругленные углы 29">
          <a:extLst>
            <a:ext uri="{FF2B5EF4-FFF2-40B4-BE49-F238E27FC236}">
              <a16:creationId xmlns:a16="http://schemas.microsoft.com/office/drawing/2014/main" id="{8BF10753-C243-433C-BC97-35E61B43F858}"/>
            </a:ext>
          </a:extLst>
        </xdr:cNvPr>
        <xdr:cNvSpPr/>
      </xdr:nvSpPr>
      <xdr:spPr>
        <a:xfrm>
          <a:off x="5164667" y="41359667"/>
          <a:ext cx="1598085" cy="412752"/>
        </a:xfrm>
        <a:prstGeom prst="roundRect">
          <a:avLst>
            <a:gd name="adj" fmla="val 50000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130</xdr:row>
      <xdr:rowOff>101601</xdr:rowOff>
    </xdr:from>
    <xdr:to>
      <xdr:col>1</xdr:col>
      <xdr:colOff>8469</xdr:colOff>
      <xdr:row>132</xdr:row>
      <xdr:rowOff>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277E54E-B3A1-4C5D-A4D3-E56EFFB4F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4" t="26241" r="1418" b="18440"/>
        <a:stretch/>
      </xdr:blipFill>
      <xdr:spPr>
        <a:xfrm>
          <a:off x="0" y="41461268"/>
          <a:ext cx="1117602" cy="660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83820</xdr:rowOff>
    </xdr:from>
    <xdr:to>
      <xdr:col>0</xdr:col>
      <xdr:colOff>1036878</xdr:colOff>
      <xdr:row>8</xdr:row>
      <xdr:rowOff>27517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3440"/>
          <a:ext cx="1036878" cy="108669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14</xdr:row>
      <xdr:rowOff>60960</xdr:rowOff>
    </xdr:from>
    <xdr:to>
      <xdr:col>0</xdr:col>
      <xdr:colOff>1044848</xdr:colOff>
      <xdr:row>16</xdr:row>
      <xdr:rowOff>378037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903220"/>
          <a:ext cx="1029608" cy="1079077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24</xdr:row>
      <xdr:rowOff>99060</xdr:rowOff>
    </xdr:from>
    <xdr:to>
      <xdr:col>0</xdr:col>
      <xdr:colOff>900853</xdr:colOff>
      <xdr:row>25</xdr:row>
      <xdr:rowOff>276860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31121">
          <a:off x="350520" y="4762500"/>
          <a:ext cx="550333" cy="55880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28</xdr:row>
      <xdr:rowOff>7620</xdr:rowOff>
    </xdr:from>
    <xdr:to>
      <xdr:col>0</xdr:col>
      <xdr:colOff>969644</xdr:colOff>
      <xdr:row>29</xdr:row>
      <xdr:rowOff>290893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" y="5494020"/>
          <a:ext cx="733424" cy="664273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32</xdr:row>
      <xdr:rowOff>38100</xdr:rowOff>
    </xdr:from>
    <xdr:to>
      <xdr:col>0</xdr:col>
      <xdr:colOff>881662</xdr:colOff>
      <xdr:row>33</xdr:row>
      <xdr:rowOff>288149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6347460"/>
          <a:ext cx="622582" cy="631049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36</xdr:row>
      <xdr:rowOff>228600</xdr:rowOff>
    </xdr:from>
    <xdr:to>
      <xdr:col>0</xdr:col>
      <xdr:colOff>906538</xdr:colOff>
      <xdr:row>38</xdr:row>
      <xdr:rowOff>60960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7360920"/>
          <a:ext cx="700798" cy="594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213360</xdr:rowOff>
    </xdr:from>
    <xdr:to>
      <xdr:col>0</xdr:col>
      <xdr:colOff>1089660</xdr:colOff>
      <xdr:row>43</xdr:row>
      <xdr:rowOff>195964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488680"/>
          <a:ext cx="1051560" cy="1194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46</xdr:row>
      <xdr:rowOff>15240</xdr:rowOff>
    </xdr:from>
    <xdr:to>
      <xdr:col>0</xdr:col>
      <xdr:colOff>967740</xdr:colOff>
      <xdr:row>47</xdr:row>
      <xdr:rowOff>350520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9555480"/>
          <a:ext cx="762000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49</xdr:row>
      <xdr:rowOff>15240</xdr:rowOff>
    </xdr:from>
    <xdr:to>
      <xdr:col>0</xdr:col>
      <xdr:colOff>944880</xdr:colOff>
      <xdr:row>50</xdr:row>
      <xdr:rowOff>350520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10378440"/>
          <a:ext cx="762000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52</xdr:row>
      <xdr:rowOff>30480</xdr:rowOff>
    </xdr:from>
    <xdr:to>
      <xdr:col>0</xdr:col>
      <xdr:colOff>952500</xdr:colOff>
      <xdr:row>53</xdr:row>
      <xdr:rowOff>365760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16640"/>
          <a:ext cx="762000" cy="71628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59</xdr:row>
      <xdr:rowOff>22860</xdr:rowOff>
    </xdr:from>
    <xdr:to>
      <xdr:col>0</xdr:col>
      <xdr:colOff>876299</xdr:colOff>
      <xdr:row>60</xdr:row>
      <xdr:rowOff>351312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5260" y="12854940"/>
          <a:ext cx="701039" cy="7094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56</xdr:row>
      <xdr:rowOff>0</xdr:rowOff>
    </xdr:from>
    <xdr:to>
      <xdr:col>0</xdr:col>
      <xdr:colOff>891539</xdr:colOff>
      <xdr:row>57</xdr:row>
      <xdr:rowOff>328452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90500" y="12009120"/>
          <a:ext cx="701039" cy="709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369112</xdr:colOff>
      <xdr:row>62</xdr:row>
      <xdr:rowOff>57607</xdr:rowOff>
    </xdr:from>
    <xdr:to>
      <xdr:col>0</xdr:col>
      <xdr:colOff>868679</xdr:colOff>
      <xdr:row>64</xdr:row>
      <xdr:rowOff>13888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19775" y="13601024"/>
          <a:ext cx="398241" cy="499567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66</xdr:row>
      <xdr:rowOff>30480</xdr:rowOff>
    </xdr:from>
    <xdr:to>
      <xdr:col>0</xdr:col>
      <xdr:colOff>859789</xdr:colOff>
      <xdr:row>67</xdr:row>
      <xdr:rowOff>366367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4127480"/>
          <a:ext cx="539749" cy="716887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70</xdr:row>
      <xdr:rowOff>146684</xdr:rowOff>
    </xdr:from>
    <xdr:to>
      <xdr:col>0</xdr:col>
      <xdr:colOff>1021080</xdr:colOff>
      <xdr:row>72</xdr:row>
      <xdr:rowOff>192404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15066644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77</xdr:row>
      <xdr:rowOff>129540</xdr:rowOff>
    </xdr:from>
    <xdr:to>
      <xdr:col>0</xdr:col>
      <xdr:colOff>895544</xdr:colOff>
      <xdr:row>79</xdr:row>
      <xdr:rowOff>190500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6253460"/>
          <a:ext cx="613604" cy="822960"/>
        </a:xfrm>
        <a:prstGeom prst="rect">
          <a:avLst/>
        </a:prstGeom>
      </xdr:spPr>
    </xdr:pic>
    <xdr:clientData/>
  </xdr:twoCellAnchor>
  <xdr:twoCellAnchor>
    <xdr:from>
      <xdr:col>5</xdr:col>
      <xdr:colOff>957183</xdr:colOff>
      <xdr:row>1</xdr:row>
      <xdr:rowOff>25094</xdr:rowOff>
    </xdr:from>
    <xdr:to>
      <xdr:col>6</xdr:col>
      <xdr:colOff>829227</xdr:colOff>
      <xdr:row>2</xdr:row>
      <xdr:rowOff>140052</xdr:rowOff>
    </xdr:to>
    <xdr:sp macro="" textlink="">
      <xdr:nvSpPr>
        <xdr:cNvPr id="24" name="Стрелка: пятиугольник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9953016" y="99177"/>
          <a:ext cx="877461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ВПЕРЕД</a:t>
          </a:r>
        </a:p>
      </xdr:txBody>
    </xdr:sp>
    <xdr:clientData/>
  </xdr:twoCellAnchor>
  <xdr:twoCellAnchor>
    <xdr:from>
      <xdr:col>4</xdr:col>
      <xdr:colOff>857862</xdr:colOff>
      <xdr:row>1</xdr:row>
      <xdr:rowOff>21167</xdr:rowOff>
    </xdr:from>
    <xdr:to>
      <xdr:col>5</xdr:col>
      <xdr:colOff>880115</xdr:colOff>
      <xdr:row>2</xdr:row>
      <xdr:rowOff>143980</xdr:rowOff>
    </xdr:to>
    <xdr:sp macro="" textlink="">
      <xdr:nvSpPr>
        <xdr:cNvPr id="25" name="Прямоугольник: скругленные углы 2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8848279" y="95250"/>
          <a:ext cx="1027669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СОДЕРЖАНИЕ</a:t>
          </a:r>
        </a:p>
      </xdr:txBody>
    </xdr:sp>
    <xdr:clientData/>
  </xdr:twoCellAnchor>
  <xdr:twoCellAnchor>
    <xdr:from>
      <xdr:col>4</xdr:col>
      <xdr:colOff>0</xdr:colOff>
      <xdr:row>1</xdr:row>
      <xdr:rowOff>25094</xdr:rowOff>
    </xdr:from>
    <xdr:to>
      <xdr:col>4</xdr:col>
      <xdr:colOff>785027</xdr:colOff>
      <xdr:row>2</xdr:row>
      <xdr:rowOff>140052</xdr:rowOff>
    </xdr:to>
    <xdr:sp macro="" textlink="">
      <xdr:nvSpPr>
        <xdr:cNvPr id="26" name="Стрелка: пятиугольник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/>
      </xdr:nvSpPr>
      <xdr:spPr>
        <a:xfrm flipH="1">
          <a:off x="7990417" y="99177"/>
          <a:ext cx="785027" cy="316042"/>
        </a:xfrm>
        <a:prstGeom prst="homePlate">
          <a:avLst>
            <a:gd name="adj" fmla="val 43750"/>
          </a:avLst>
        </a:prstGeom>
        <a:solidFill>
          <a:srgbClr val="26448C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НАЗАД</a:t>
          </a:r>
        </a:p>
      </xdr:txBody>
    </xdr:sp>
    <xdr:clientData/>
  </xdr:twoCellAnchor>
  <xdr:twoCellAnchor>
    <xdr:from>
      <xdr:col>2</xdr:col>
      <xdr:colOff>127000</xdr:colOff>
      <xdr:row>1</xdr:row>
      <xdr:rowOff>21167</xdr:rowOff>
    </xdr:from>
    <xdr:to>
      <xdr:col>2</xdr:col>
      <xdr:colOff>1097520</xdr:colOff>
      <xdr:row>2</xdr:row>
      <xdr:rowOff>143980</xdr:rowOff>
    </xdr:to>
    <xdr:sp macro="" textlink="">
      <xdr:nvSpPr>
        <xdr:cNvPr id="22" name="Прямоугольник: скругленные углы 2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2783417" y="9525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СЕРТИФИКАТ</a:t>
          </a:r>
        </a:p>
      </xdr:txBody>
    </xdr:sp>
    <xdr:clientData/>
  </xdr:twoCellAnchor>
  <xdr:twoCellAnchor>
    <xdr:from>
      <xdr:col>2</xdr:col>
      <xdr:colOff>1236134</xdr:colOff>
      <xdr:row>1</xdr:row>
      <xdr:rowOff>21167</xdr:rowOff>
    </xdr:from>
    <xdr:to>
      <xdr:col>2</xdr:col>
      <xdr:colOff>2206654</xdr:colOff>
      <xdr:row>2</xdr:row>
      <xdr:rowOff>143980</xdr:rowOff>
    </xdr:to>
    <xdr:sp macro="" textlink="">
      <xdr:nvSpPr>
        <xdr:cNvPr id="23" name="Прямоугольник: скругленные углы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3892551" y="95250"/>
          <a:ext cx="970520" cy="323897"/>
        </a:xfrm>
        <a:prstGeom prst="roundRect">
          <a:avLst>
            <a:gd name="adj" fmla="val 9756"/>
          </a:avLst>
        </a:prstGeom>
        <a:solidFill>
          <a:srgbClr val="E31E24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950" b="1">
              <a:effectLst/>
            </a:rPr>
            <a:t>ПАСПОРТ ИЗДЕЛИЯ</a:t>
          </a:r>
        </a:p>
      </xdr:txBody>
    </xdr:sp>
    <xdr:clientData/>
  </xdr:twoCellAnchor>
  <xdr:twoCellAnchor editAs="oneCell">
    <xdr:from>
      <xdr:col>0</xdr:col>
      <xdr:colOff>63500</xdr:colOff>
      <xdr:row>0</xdr:row>
      <xdr:rowOff>10584</xdr:rowOff>
    </xdr:from>
    <xdr:to>
      <xdr:col>1</xdr:col>
      <xdr:colOff>497416</xdr:colOff>
      <xdr:row>3</xdr:row>
      <xdr:rowOff>60716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F4A4966-342A-441D-9110-E984CC2B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584"/>
          <a:ext cx="1619249" cy="526382"/>
        </a:xfrm>
        <a:prstGeom prst="rect">
          <a:avLst/>
        </a:prstGeom>
      </xdr:spPr>
    </xdr:pic>
    <xdr:clientData/>
  </xdr:twoCellAnchor>
  <xdr:twoCellAnchor>
    <xdr:from>
      <xdr:col>2</xdr:col>
      <xdr:colOff>2681814</xdr:colOff>
      <xdr:row>44</xdr:row>
      <xdr:rowOff>2116</xdr:rowOff>
    </xdr:from>
    <xdr:to>
      <xdr:col>2</xdr:col>
      <xdr:colOff>4021665</xdr:colOff>
      <xdr:row>44</xdr:row>
      <xdr:rowOff>367243</xdr:rowOff>
    </xdr:to>
    <xdr:sp macro="" textlink="">
      <xdr:nvSpPr>
        <xdr:cNvPr id="27" name="Прямоугольник: скругленные углы 29">
          <a:extLst>
            <a:ext uri="{FF2B5EF4-FFF2-40B4-BE49-F238E27FC236}">
              <a16:creationId xmlns:a16="http://schemas.microsoft.com/office/drawing/2014/main" id="{D4AC7D2B-B149-4A3D-8877-D517E1280C19}"/>
            </a:ext>
          </a:extLst>
        </xdr:cNvPr>
        <xdr:cNvSpPr/>
      </xdr:nvSpPr>
      <xdr:spPr>
        <a:xfrm>
          <a:off x="5162547" y="11457516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2683933</xdr:colOff>
      <xdr:row>40</xdr:row>
      <xdr:rowOff>16933</xdr:rowOff>
    </xdr:from>
    <xdr:to>
      <xdr:col>2</xdr:col>
      <xdr:colOff>4023784</xdr:colOff>
      <xdr:row>41</xdr:row>
      <xdr:rowOff>1060</xdr:rowOff>
    </xdr:to>
    <xdr:sp macro="" textlink="">
      <xdr:nvSpPr>
        <xdr:cNvPr id="29" name="Прямоугольник: скругленные углы 29">
          <a:extLst>
            <a:ext uri="{FF2B5EF4-FFF2-40B4-BE49-F238E27FC236}">
              <a16:creationId xmlns:a16="http://schemas.microsoft.com/office/drawing/2014/main" id="{82A8A0F4-3372-443F-A114-3244AF24773F}"/>
            </a:ext>
          </a:extLst>
        </xdr:cNvPr>
        <xdr:cNvSpPr/>
      </xdr:nvSpPr>
      <xdr:spPr>
        <a:xfrm>
          <a:off x="5164666" y="11413066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2650067</xdr:colOff>
      <xdr:row>33</xdr:row>
      <xdr:rowOff>372534</xdr:rowOff>
    </xdr:from>
    <xdr:to>
      <xdr:col>2</xdr:col>
      <xdr:colOff>3989918</xdr:colOff>
      <xdr:row>34</xdr:row>
      <xdr:rowOff>356661</xdr:rowOff>
    </xdr:to>
    <xdr:sp macro="" textlink="">
      <xdr:nvSpPr>
        <xdr:cNvPr id="30" name="Прямоугольник: скругленные углы 29">
          <a:extLst>
            <a:ext uri="{FF2B5EF4-FFF2-40B4-BE49-F238E27FC236}">
              <a16:creationId xmlns:a16="http://schemas.microsoft.com/office/drawing/2014/main" id="{F7E22A5C-7D03-4114-AABB-4B9303F0F013}"/>
            </a:ext>
          </a:extLst>
        </xdr:cNvPr>
        <xdr:cNvSpPr/>
      </xdr:nvSpPr>
      <xdr:spPr>
        <a:xfrm>
          <a:off x="5130800" y="9423401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2667000</xdr:colOff>
      <xdr:row>30</xdr:row>
      <xdr:rowOff>8467</xdr:rowOff>
    </xdr:from>
    <xdr:to>
      <xdr:col>2</xdr:col>
      <xdr:colOff>4006851</xdr:colOff>
      <xdr:row>30</xdr:row>
      <xdr:rowOff>373594</xdr:rowOff>
    </xdr:to>
    <xdr:sp macro="" textlink="">
      <xdr:nvSpPr>
        <xdr:cNvPr id="31" name="Прямоугольник: скругленные углы 30">
          <a:extLst>
            <a:ext uri="{FF2B5EF4-FFF2-40B4-BE49-F238E27FC236}">
              <a16:creationId xmlns:a16="http://schemas.microsoft.com/office/drawing/2014/main" id="{382FF681-FD77-43D1-AA68-0066E4C6F43B}"/>
            </a:ext>
          </a:extLst>
        </xdr:cNvPr>
        <xdr:cNvSpPr/>
      </xdr:nvSpPr>
      <xdr:spPr>
        <a:xfrm>
          <a:off x="5147733" y="8619067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2616200</xdr:colOff>
      <xdr:row>53</xdr:row>
      <xdr:rowOff>364067</xdr:rowOff>
    </xdr:from>
    <xdr:to>
      <xdr:col>2</xdr:col>
      <xdr:colOff>3956051</xdr:colOff>
      <xdr:row>54</xdr:row>
      <xdr:rowOff>348194</xdr:rowOff>
    </xdr:to>
    <xdr:sp macro="" textlink="">
      <xdr:nvSpPr>
        <xdr:cNvPr id="32" name="Прямоугольник: скругленные углы 29">
          <a:extLst>
            <a:ext uri="{FF2B5EF4-FFF2-40B4-BE49-F238E27FC236}">
              <a16:creationId xmlns:a16="http://schemas.microsoft.com/office/drawing/2014/main" id="{FBBEFB0B-DDEA-4574-B1B7-D5429B24BAE9}"/>
            </a:ext>
          </a:extLst>
        </xdr:cNvPr>
        <xdr:cNvSpPr/>
      </xdr:nvSpPr>
      <xdr:spPr>
        <a:xfrm>
          <a:off x="5096933" y="15807267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2641600</xdr:colOff>
      <xdr:row>60</xdr:row>
      <xdr:rowOff>355600</xdr:rowOff>
    </xdr:from>
    <xdr:to>
      <xdr:col>2</xdr:col>
      <xdr:colOff>3981451</xdr:colOff>
      <xdr:row>61</xdr:row>
      <xdr:rowOff>339727</xdr:rowOff>
    </xdr:to>
    <xdr:sp macro="" textlink="">
      <xdr:nvSpPr>
        <xdr:cNvPr id="33" name="Прямоугольник: скругленные углы 29">
          <a:extLst>
            <a:ext uri="{FF2B5EF4-FFF2-40B4-BE49-F238E27FC236}">
              <a16:creationId xmlns:a16="http://schemas.microsoft.com/office/drawing/2014/main" id="{2EA281D0-0CF3-48F9-A3F2-17AC4142126B}"/>
            </a:ext>
          </a:extLst>
        </xdr:cNvPr>
        <xdr:cNvSpPr/>
      </xdr:nvSpPr>
      <xdr:spPr>
        <a:xfrm>
          <a:off x="5122333" y="17822333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2624667</xdr:colOff>
      <xdr:row>63</xdr:row>
      <xdr:rowOff>372533</xdr:rowOff>
    </xdr:from>
    <xdr:to>
      <xdr:col>2</xdr:col>
      <xdr:colOff>3964518</xdr:colOff>
      <xdr:row>64</xdr:row>
      <xdr:rowOff>356660</xdr:rowOff>
    </xdr:to>
    <xdr:sp macro="" textlink="">
      <xdr:nvSpPr>
        <xdr:cNvPr id="34" name="Прямоугольник: скругленные углы 29">
          <a:extLst>
            <a:ext uri="{FF2B5EF4-FFF2-40B4-BE49-F238E27FC236}">
              <a16:creationId xmlns:a16="http://schemas.microsoft.com/office/drawing/2014/main" id="{8BA8B9B4-9F9C-49A0-AA49-36C1808EF3EB}"/>
            </a:ext>
          </a:extLst>
        </xdr:cNvPr>
        <xdr:cNvSpPr/>
      </xdr:nvSpPr>
      <xdr:spPr>
        <a:xfrm>
          <a:off x="5105400" y="18660533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2633133</xdr:colOff>
      <xdr:row>67</xdr:row>
      <xdr:rowOff>364067</xdr:rowOff>
    </xdr:from>
    <xdr:to>
      <xdr:col>2</xdr:col>
      <xdr:colOff>3972984</xdr:colOff>
      <xdr:row>68</xdr:row>
      <xdr:rowOff>348194</xdr:rowOff>
    </xdr:to>
    <xdr:sp macro="" textlink="">
      <xdr:nvSpPr>
        <xdr:cNvPr id="35" name="Прямоугольник: скругленные углы 29">
          <a:extLst>
            <a:ext uri="{FF2B5EF4-FFF2-40B4-BE49-F238E27FC236}">
              <a16:creationId xmlns:a16="http://schemas.microsoft.com/office/drawing/2014/main" id="{B341887E-3F13-43E0-AEFF-E2CEDF59BFD5}"/>
            </a:ext>
          </a:extLst>
        </xdr:cNvPr>
        <xdr:cNvSpPr/>
      </xdr:nvSpPr>
      <xdr:spPr>
        <a:xfrm>
          <a:off x="5113866" y="19854334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2675467</xdr:colOff>
      <xdr:row>73</xdr:row>
      <xdr:rowOff>321732</xdr:rowOff>
    </xdr:from>
    <xdr:to>
      <xdr:col>2</xdr:col>
      <xdr:colOff>4015318</xdr:colOff>
      <xdr:row>74</xdr:row>
      <xdr:rowOff>305859</xdr:rowOff>
    </xdr:to>
    <xdr:sp macro="" textlink="">
      <xdr:nvSpPr>
        <xdr:cNvPr id="36" name="Прямоугольник: скругленные углы 29">
          <a:extLst>
            <a:ext uri="{FF2B5EF4-FFF2-40B4-BE49-F238E27FC236}">
              <a16:creationId xmlns:a16="http://schemas.microsoft.com/office/drawing/2014/main" id="{978FA28F-AE33-474C-A6CD-AEC66B7DAD21}"/>
            </a:ext>
          </a:extLst>
        </xdr:cNvPr>
        <xdr:cNvSpPr/>
      </xdr:nvSpPr>
      <xdr:spPr>
        <a:xfrm rot="2439122">
          <a:off x="5156200" y="21776265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2709333</xdr:colOff>
      <xdr:row>80</xdr:row>
      <xdr:rowOff>364068</xdr:rowOff>
    </xdr:from>
    <xdr:to>
      <xdr:col>3</xdr:col>
      <xdr:colOff>10584</xdr:colOff>
      <xdr:row>81</xdr:row>
      <xdr:rowOff>348195</xdr:rowOff>
    </xdr:to>
    <xdr:sp macro="" textlink="">
      <xdr:nvSpPr>
        <xdr:cNvPr id="37" name="Прямоугольник: скругленные углы 29">
          <a:extLst>
            <a:ext uri="{FF2B5EF4-FFF2-40B4-BE49-F238E27FC236}">
              <a16:creationId xmlns:a16="http://schemas.microsoft.com/office/drawing/2014/main" id="{3DDF4110-52DE-4450-8E41-03EB3396577F}"/>
            </a:ext>
          </a:extLst>
        </xdr:cNvPr>
        <xdr:cNvSpPr/>
      </xdr:nvSpPr>
      <xdr:spPr>
        <a:xfrm rot="2439122">
          <a:off x="5190066" y="23782868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>
    <xdr:from>
      <xdr:col>2</xdr:col>
      <xdr:colOff>2624667</xdr:colOff>
      <xdr:row>25</xdr:row>
      <xdr:rowOff>364066</xdr:rowOff>
    </xdr:from>
    <xdr:to>
      <xdr:col>2</xdr:col>
      <xdr:colOff>3964518</xdr:colOff>
      <xdr:row>26</xdr:row>
      <xdr:rowOff>348193</xdr:rowOff>
    </xdr:to>
    <xdr:sp macro="" textlink="">
      <xdr:nvSpPr>
        <xdr:cNvPr id="38" name="Прямоугольник: скругленные углы 37">
          <a:extLst>
            <a:ext uri="{FF2B5EF4-FFF2-40B4-BE49-F238E27FC236}">
              <a16:creationId xmlns:a16="http://schemas.microsoft.com/office/drawing/2014/main" id="{F77AEB43-4DF6-4BD7-887E-70D7FE93B12E}"/>
            </a:ext>
          </a:extLst>
        </xdr:cNvPr>
        <xdr:cNvSpPr/>
      </xdr:nvSpPr>
      <xdr:spPr>
        <a:xfrm>
          <a:off x="5105400" y="7391399"/>
          <a:ext cx="1339851" cy="365127"/>
        </a:xfrm>
        <a:prstGeom prst="roundRect">
          <a:avLst>
            <a:gd name="adj" fmla="val 50000"/>
          </a:avLst>
        </a:prstGeom>
        <a:solidFill>
          <a:srgbClr val="E31E24"/>
        </a:solidFill>
        <a:ln w="3175">
          <a:solidFill>
            <a:schemeClr val="bg1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 prst="coolSlan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2</xdr:col>
      <xdr:colOff>2590800</xdr:colOff>
      <xdr:row>21</xdr:row>
      <xdr:rowOff>25400</xdr:rowOff>
    </xdr:from>
    <xdr:to>
      <xdr:col>3</xdr:col>
      <xdr:colOff>15367</xdr:colOff>
      <xdr:row>24</xdr:row>
      <xdr:rowOff>25782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BF63792-F3F5-412C-94AC-D8F051201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71533" y="6612467"/>
          <a:ext cx="1463167" cy="499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Густая тень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9800000"/>
            </a:lightRig>
          </a:scene3d>
          <a:sp3d prstMaterial="plastic">
            <a:bevelT w="25400" h="1905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38100" h="3175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M41"/>
  <sheetViews>
    <sheetView showGridLines="0" tabSelected="1" showRuler="0" zoomScaleNormal="100" zoomScaleSheetLayoutView="100" workbookViewId="0">
      <selection activeCell="K10" sqref="K10"/>
    </sheetView>
  </sheetViews>
  <sheetFormatPr defaultColWidth="9.140625" defaultRowHeight="25.2" customHeight="1" x14ac:dyDescent="0.2"/>
  <cols>
    <col min="1" max="1" width="4.42578125" style="85" customWidth="1"/>
    <col min="2" max="4" width="33.140625" style="85" customWidth="1"/>
    <col min="5" max="5" width="2.85546875" style="85" customWidth="1"/>
    <col min="6" max="6" width="10.7109375" style="103" customWidth="1"/>
    <col min="7" max="7" width="1.28515625" style="85" customWidth="1"/>
    <col min="8" max="8" width="24" style="85" customWidth="1"/>
    <col min="9" max="16384" width="9.140625" style="85"/>
  </cols>
  <sheetData>
    <row r="1" spans="1:11" s="70" customFormat="1" ht="64.95" customHeight="1" x14ac:dyDescent="0.3">
      <c r="A1" s="367"/>
      <c r="B1" s="367"/>
      <c r="C1" s="367"/>
      <c r="D1" s="367"/>
      <c r="E1" s="367"/>
      <c r="F1" s="367"/>
      <c r="H1" s="342">
        <v>44796</v>
      </c>
      <c r="K1" s="72"/>
    </row>
    <row r="2" spans="1:11" s="70" customFormat="1" ht="11.4" customHeight="1" x14ac:dyDescent="0.3">
      <c r="A2" s="73"/>
      <c r="B2" s="74"/>
      <c r="C2" s="75"/>
      <c r="D2" s="76"/>
      <c r="E2" s="75"/>
      <c r="F2" s="77"/>
      <c r="H2" s="71"/>
      <c r="K2" s="72"/>
    </row>
    <row r="3" spans="1:11" s="83" customFormat="1" ht="19.2" customHeight="1" x14ac:dyDescent="0.3">
      <c r="A3" s="78"/>
      <c r="B3" s="79"/>
      <c r="C3" s="80"/>
      <c r="D3" s="80"/>
      <c r="E3" s="81"/>
      <c r="F3" s="82"/>
      <c r="H3" s="84"/>
      <c r="K3" s="72"/>
    </row>
    <row r="4" spans="1:11" s="83" customFormat="1" ht="8.4" customHeight="1" x14ac:dyDescent="0.3">
      <c r="A4" s="78"/>
      <c r="B4" s="79"/>
      <c r="C4" s="80"/>
      <c r="D4" s="80"/>
      <c r="E4" s="81"/>
      <c r="F4" s="82"/>
      <c r="H4" s="84"/>
      <c r="K4" s="72"/>
    </row>
    <row r="5" spans="1:11" s="70" customFormat="1" ht="19.2" customHeight="1" thickBot="1" x14ac:dyDescent="0.3">
      <c r="A5" s="85"/>
      <c r="B5" s="85"/>
      <c r="C5" s="85"/>
      <c r="D5" s="85"/>
      <c r="E5" s="85"/>
      <c r="F5" s="86"/>
      <c r="H5" s="71"/>
      <c r="K5" s="72"/>
    </row>
    <row r="6" spans="1:11" s="70" customFormat="1" ht="25.2" customHeight="1" thickBot="1" x14ac:dyDescent="0.3">
      <c r="A6" s="73"/>
      <c r="B6" s="87">
        <f>'1'!I5+'2'!I5+'3'!I5+'4'!I5+'5'!I5+'6'!I5+'7'!I5+'8'!I5+'9'!H5+'10'!H5+'11'!H5</f>
        <v>0</v>
      </c>
      <c r="C6" s="87">
        <f>'1'!$J$5+'2'!J5+'3'!$J$5+'4'!$J$5+'5'!$J$5+'6'!$J$5+'7'!$J$5+'8'!$J$5+'9'!$I$5+'10'!$I$5</f>
        <v>0</v>
      </c>
      <c r="D6" s="88">
        <f>'1'!$K$5+'2'!K5+'3'!$K$5+'4'!$K$5+'5'!$K$5+'6'!$K$5+'7'!$K$5+'8'!$K$5+'9'!$J$5+'10'!$J$5+'11'!J5</f>
        <v>0</v>
      </c>
      <c r="E6" s="89"/>
      <c r="F6" s="90"/>
      <c r="G6" s="91"/>
      <c r="H6" s="90"/>
      <c r="K6" s="72"/>
    </row>
    <row r="7" spans="1:11" ht="4.5" customHeight="1" x14ac:dyDescent="0.2">
      <c r="B7" s="363"/>
      <c r="C7" s="363"/>
      <c r="D7" s="363"/>
      <c r="E7" s="92"/>
      <c r="F7" s="93"/>
      <c r="G7" s="92"/>
      <c r="H7" s="86"/>
    </row>
    <row r="8" spans="1:11" ht="25.2" customHeight="1" x14ac:dyDescent="0.2">
      <c r="A8" s="89"/>
      <c r="B8" s="362"/>
      <c r="C8" s="362"/>
      <c r="D8" s="362"/>
      <c r="E8" s="294"/>
      <c r="F8" s="90" t="s">
        <v>1252</v>
      </c>
      <c r="G8" s="91"/>
      <c r="H8" s="90" t="s">
        <v>1180</v>
      </c>
      <c r="I8"/>
    </row>
    <row r="9" spans="1:11" ht="4.5" customHeight="1" thickBot="1" x14ac:dyDescent="0.25">
      <c r="B9" s="295"/>
      <c r="C9" s="295"/>
      <c r="D9" s="295"/>
      <c r="E9" s="295"/>
      <c r="F9" s="93"/>
      <c r="G9" s="295"/>
      <c r="H9" s="86"/>
    </row>
    <row r="10" spans="1:11" ht="25.2" customHeight="1" thickBot="1" x14ac:dyDescent="0.25">
      <c r="A10" s="89"/>
      <c r="B10" s="362" t="s">
        <v>4</v>
      </c>
      <c r="C10" s="362"/>
      <c r="D10" s="362"/>
      <c r="E10" s="94"/>
      <c r="F10" s="95">
        <v>0</v>
      </c>
      <c r="G10" s="113"/>
      <c r="H10" s="115">
        <f>'1'!I5</f>
        <v>0</v>
      </c>
      <c r="I10" s="114"/>
      <c r="J10" s="114"/>
    </row>
    <row r="11" spans="1:11" ht="5.0999999999999996" customHeight="1" thickBot="1" x14ac:dyDescent="0.25">
      <c r="B11" s="363"/>
      <c r="C11" s="363"/>
      <c r="D11" s="363"/>
      <c r="E11" s="92"/>
      <c r="F11" s="93"/>
      <c r="G11" s="92"/>
      <c r="H11" s="110"/>
    </row>
    <row r="12" spans="1:11" ht="25.2" customHeight="1" thickBot="1" x14ac:dyDescent="0.25">
      <c r="A12" s="89"/>
      <c r="B12" s="362" t="s">
        <v>2</v>
      </c>
      <c r="C12" s="362"/>
      <c r="D12" s="362"/>
      <c r="E12" s="94"/>
      <c r="F12" s="95">
        <v>0</v>
      </c>
      <c r="G12" s="96"/>
      <c r="H12" s="115">
        <f>'2'!I5</f>
        <v>0</v>
      </c>
    </row>
    <row r="13" spans="1:11" ht="5.0999999999999996" customHeight="1" thickBot="1" x14ac:dyDescent="0.25">
      <c r="B13" s="365"/>
      <c r="C13" s="365"/>
      <c r="D13" s="365"/>
      <c r="E13" s="97"/>
      <c r="F13" s="97"/>
      <c r="G13" s="98"/>
      <c r="H13" s="111"/>
    </row>
    <row r="14" spans="1:11" ht="25.2" customHeight="1" thickBot="1" x14ac:dyDescent="0.25">
      <c r="A14" s="89"/>
      <c r="B14" s="362" t="s">
        <v>3</v>
      </c>
      <c r="C14" s="362"/>
      <c r="D14" s="362"/>
      <c r="E14" s="94"/>
      <c r="F14" s="95">
        <v>0</v>
      </c>
      <c r="G14" s="96"/>
      <c r="H14" s="115">
        <f>'3'!$I$5</f>
        <v>0</v>
      </c>
    </row>
    <row r="15" spans="1:11" ht="5.0999999999999996" customHeight="1" thickBot="1" x14ac:dyDescent="0.25">
      <c r="B15" s="365"/>
      <c r="C15" s="365"/>
      <c r="D15" s="365"/>
      <c r="E15" s="97"/>
      <c r="F15" s="97"/>
      <c r="G15" s="92"/>
      <c r="H15" s="111"/>
    </row>
    <row r="16" spans="1:11" ht="24.6" customHeight="1" thickBot="1" x14ac:dyDescent="0.25">
      <c r="A16" s="89"/>
      <c r="B16" s="362"/>
      <c r="C16" s="362"/>
      <c r="D16" s="362"/>
      <c r="E16" s="94"/>
      <c r="F16" s="95">
        <v>0</v>
      </c>
      <c r="G16" s="92"/>
      <c r="H16" s="115">
        <f>'4'!$I$5</f>
        <v>0</v>
      </c>
    </row>
    <row r="17" spans="1:11" ht="5.0999999999999996" customHeight="1" thickBot="1" x14ac:dyDescent="0.25">
      <c r="B17" s="365"/>
      <c r="C17" s="365"/>
      <c r="D17" s="365"/>
      <c r="E17" s="97"/>
      <c r="F17" s="97"/>
      <c r="G17" s="92"/>
      <c r="H17" s="111"/>
    </row>
    <row r="18" spans="1:11" ht="25.2" customHeight="1" thickBot="1" x14ac:dyDescent="0.25">
      <c r="A18" s="89"/>
      <c r="B18" s="362"/>
      <c r="C18" s="362"/>
      <c r="D18" s="362"/>
      <c r="E18" s="94"/>
      <c r="F18" s="95">
        <v>0</v>
      </c>
      <c r="G18" s="92"/>
      <c r="H18" s="115">
        <f>'5'!$I$5</f>
        <v>0</v>
      </c>
    </row>
    <row r="19" spans="1:11" ht="5.0999999999999996" customHeight="1" thickBot="1" x14ac:dyDescent="0.25">
      <c r="B19" s="365"/>
      <c r="C19" s="365"/>
      <c r="D19" s="365"/>
      <c r="E19" s="97"/>
      <c r="F19" s="97"/>
      <c r="G19" s="92"/>
      <c r="H19" s="111"/>
    </row>
    <row r="20" spans="1:11" ht="25.2" customHeight="1" thickBot="1" x14ac:dyDescent="0.25">
      <c r="A20" s="89"/>
      <c r="B20" s="366"/>
      <c r="C20" s="366"/>
      <c r="D20" s="366"/>
      <c r="E20" s="99"/>
      <c r="F20" s="95">
        <v>0</v>
      </c>
      <c r="G20" s="92"/>
      <c r="H20" s="115">
        <f>'6'!I5</f>
        <v>0</v>
      </c>
    </row>
    <row r="21" spans="1:11" ht="5.0999999999999996" customHeight="1" thickBot="1" x14ac:dyDescent="0.25">
      <c r="B21" s="365"/>
      <c r="C21" s="365"/>
      <c r="D21" s="365"/>
      <c r="E21" s="97"/>
      <c r="F21" s="97"/>
      <c r="G21" s="92"/>
      <c r="H21" s="111"/>
    </row>
    <row r="22" spans="1:11" ht="25.2" customHeight="1" thickBot="1" x14ac:dyDescent="0.25">
      <c r="A22" s="89"/>
      <c r="B22" s="362"/>
      <c r="C22" s="362"/>
      <c r="D22" s="362"/>
      <c r="E22" s="94"/>
      <c r="F22" s="95">
        <v>0</v>
      </c>
      <c r="G22" s="92"/>
      <c r="H22" s="115">
        <f>'7'!I5</f>
        <v>0</v>
      </c>
    </row>
    <row r="23" spans="1:11" s="70" customFormat="1" ht="5.0999999999999996" customHeight="1" thickBot="1" x14ac:dyDescent="0.3">
      <c r="A23" s="100"/>
      <c r="B23" s="364"/>
      <c r="C23" s="364"/>
      <c r="D23" s="364"/>
      <c r="E23" s="101"/>
      <c r="F23" s="102"/>
      <c r="G23" s="101"/>
      <c r="H23" s="112"/>
      <c r="K23" s="72"/>
    </row>
    <row r="24" spans="1:11" s="70" customFormat="1" ht="24.6" customHeight="1" thickBot="1" x14ac:dyDescent="0.3">
      <c r="A24" s="100"/>
      <c r="B24" s="362"/>
      <c r="C24" s="362"/>
      <c r="D24" s="362"/>
      <c r="E24" s="94"/>
      <c r="F24" s="95">
        <v>0</v>
      </c>
      <c r="G24" s="101"/>
      <c r="H24" s="115">
        <f>'8'!$I$5</f>
        <v>0</v>
      </c>
      <c r="K24" s="72"/>
    </row>
    <row r="25" spans="1:11" s="70" customFormat="1" ht="5.0999999999999996" customHeight="1" thickBot="1" x14ac:dyDescent="0.3">
      <c r="A25" s="100"/>
      <c r="B25" s="364"/>
      <c r="C25" s="364"/>
      <c r="D25" s="364"/>
      <c r="E25" s="101"/>
      <c r="F25" s="102"/>
      <c r="G25" s="101"/>
      <c r="H25" s="112"/>
      <c r="K25" s="72"/>
    </row>
    <row r="26" spans="1:11" s="70" customFormat="1" ht="25.2" customHeight="1" thickBot="1" x14ac:dyDescent="0.3">
      <c r="A26" s="100"/>
      <c r="B26" s="362"/>
      <c r="C26" s="362"/>
      <c r="D26" s="362"/>
      <c r="E26" s="94"/>
      <c r="F26" s="95">
        <v>0</v>
      </c>
      <c r="G26" s="101"/>
      <c r="H26" s="115">
        <f>'9'!$H$5</f>
        <v>0</v>
      </c>
      <c r="K26" s="72"/>
    </row>
    <row r="27" spans="1:11" s="70" customFormat="1" ht="5.0999999999999996" customHeight="1" thickBot="1" x14ac:dyDescent="0.3">
      <c r="A27" s="100"/>
      <c r="B27" s="364"/>
      <c r="C27" s="364"/>
      <c r="D27" s="364"/>
      <c r="E27" s="101"/>
      <c r="F27" s="101"/>
      <c r="G27" s="101"/>
      <c r="H27" s="112"/>
      <c r="K27" s="72"/>
    </row>
    <row r="28" spans="1:11" ht="25.2" customHeight="1" thickBot="1" x14ac:dyDescent="0.25">
      <c r="A28" s="89"/>
      <c r="B28" s="362"/>
      <c r="C28" s="362"/>
      <c r="D28" s="362"/>
      <c r="E28" s="94"/>
      <c r="F28" s="95">
        <v>0</v>
      </c>
      <c r="G28" s="92"/>
      <c r="H28" s="115">
        <f>'10'!$H$5</f>
        <v>0</v>
      </c>
    </row>
    <row r="29" spans="1:11" ht="6" customHeight="1" thickBot="1" x14ac:dyDescent="0.25">
      <c r="B29" s="363"/>
      <c r="C29" s="363"/>
      <c r="D29" s="363"/>
      <c r="E29" s="92"/>
      <c r="F29" s="92"/>
      <c r="G29" s="92"/>
      <c r="H29" s="86"/>
    </row>
    <row r="30" spans="1:11" ht="24.75" customHeight="1" thickBot="1" x14ac:dyDescent="0.25">
      <c r="B30" s="296"/>
      <c r="C30" s="296"/>
      <c r="D30" s="296"/>
      <c r="E30" s="296"/>
      <c r="F30" s="95">
        <v>0</v>
      </c>
      <c r="G30" s="296"/>
      <c r="H30" s="115">
        <f>'11'!H5</f>
        <v>0</v>
      </c>
    </row>
    <row r="31" spans="1:11" ht="6" customHeight="1" x14ac:dyDescent="0.2">
      <c r="B31" s="296"/>
      <c r="C31" s="296"/>
      <c r="D31" s="296"/>
      <c r="E31" s="296"/>
      <c r="F31" s="296"/>
      <c r="G31" s="296"/>
      <c r="H31" s="86"/>
    </row>
    <row r="32" spans="1:11" ht="6" customHeight="1" x14ac:dyDescent="0.2">
      <c r="B32" s="296"/>
      <c r="C32" s="296"/>
      <c r="D32" s="296"/>
      <c r="E32" s="296"/>
      <c r="F32" s="296"/>
      <c r="G32" s="296"/>
      <c r="H32" s="86"/>
    </row>
    <row r="33" spans="2:13" ht="25.2" customHeight="1" x14ac:dyDescent="0.2">
      <c r="F33"/>
      <c r="G33"/>
      <c r="H33"/>
    </row>
    <row r="34" spans="2:13" ht="4.95" customHeight="1" x14ac:dyDescent="0.2">
      <c r="B34" s="295"/>
      <c r="C34" s="295"/>
      <c r="D34" s="295"/>
      <c r="E34" s="295"/>
      <c r="F34" s="295"/>
      <c r="G34" s="295"/>
      <c r="H34" s="86"/>
    </row>
    <row r="35" spans="2:13" ht="9.75" customHeight="1" x14ac:dyDescent="0.2">
      <c r="H35" s="86"/>
    </row>
    <row r="37" spans="2:13" ht="23.25" customHeight="1" x14ac:dyDescent="0.2"/>
    <row r="38" spans="2:13" ht="1.5" customHeight="1" x14ac:dyDescent="0.2"/>
    <row r="39" spans="2:13" ht="16.5" customHeight="1" x14ac:dyDescent="0.3">
      <c r="B39" s="104" t="s">
        <v>1253</v>
      </c>
    </row>
    <row r="40" spans="2:13" ht="16.5" customHeight="1" x14ac:dyDescent="0.3">
      <c r="B40" s="341" t="s">
        <v>1741</v>
      </c>
    </row>
    <row r="41" spans="2:13" s="70" customFormat="1" ht="25.2" customHeight="1" x14ac:dyDescent="0.25">
      <c r="B41" s="105"/>
      <c r="C41" s="106"/>
      <c r="D41" s="106"/>
      <c r="E41" s="106"/>
      <c r="F41" s="107"/>
      <c r="G41" s="108"/>
      <c r="H41" s="106"/>
      <c r="I41" s="105"/>
      <c r="J41" s="106"/>
      <c r="K41" s="106"/>
      <c r="L41" s="108"/>
      <c r="M41" s="109"/>
    </row>
  </sheetData>
  <sheetProtection formatCells="0" formatColumns="0" formatRows="0" insertColumns="0" insertRows="0" insertHyperlinks="0" deleteColumns="0" deleteRows="0" sort="0" autoFilter="0" pivotTables="0"/>
  <mergeCells count="23">
    <mergeCell ref="B14:D14"/>
    <mergeCell ref="B15:D15"/>
    <mergeCell ref="B16:D16"/>
    <mergeCell ref="B17:D17"/>
    <mergeCell ref="B13:D13"/>
    <mergeCell ref="A1:F1"/>
    <mergeCell ref="B7:D7"/>
    <mergeCell ref="B10:D10"/>
    <mergeCell ref="B11:D11"/>
    <mergeCell ref="B12:D12"/>
    <mergeCell ref="B8:D8"/>
    <mergeCell ref="B18:D18"/>
    <mergeCell ref="B19:D19"/>
    <mergeCell ref="B20:D20"/>
    <mergeCell ref="B21:D21"/>
    <mergeCell ref="B22:D22"/>
    <mergeCell ref="B28:D28"/>
    <mergeCell ref="B29:D29"/>
    <mergeCell ref="B23:D23"/>
    <mergeCell ref="B24:D24"/>
    <mergeCell ref="B25:D25"/>
    <mergeCell ref="B26:D26"/>
    <mergeCell ref="B27:D27"/>
  </mergeCells>
  <phoneticPr fontId="4" type="noConversion"/>
  <hyperlinks>
    <hyperlink ref="B12" location="'Трубы ППР'!A1" display="Трубы полипропиленовые " xr:uid="{00000000-0004-0000-0000-000000000000}"/>
    <hyperlink ref="B14" location="'Фитинги ППР'!A1" display="Фитинги полипропиленовые" xr:uid="{00000000-0004-0000-0000-000001000000}"/>
    <hyperlink ref="B10:C10" location="PERT!R1C1" display="1.    Трубы PERT и комплектующие" xr:uid="{00000000-0004-0000-0000-000002000000}"/>
  </hyperlinks>
  <pageMargins left="1" right="1" top="5.4166666666666669E-3" bottom="1" header="0.5" footer="0.5"/>
  <pageSetup paperSize="9" scale="80" fitToWidth="0" fitToHeight="0" orientation="portrait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pageSetUpPr fitToPage="1"/>
  </sheetPr>
  <dimension ref="A1:L51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36" sqref="C36"/>
    </sheetView>
  </sheetViews>
  <sheetFormatPr defaultColWidth="20.28515625" defaultRowHeight="14.4" customHeight="1" x14ac:dyDescent="0.2"/>
  <cols>
    <col min="1" max="1" width="20.7109375" style="23" customWidth="1"/>
    <col min="2" max="2" width="25.7109375" style="24" customWidth="1"/>
    <col min="3" max="3" width="80.28515625" style="60" customWidth="1"/>
    <col min="4" max="8" width="17.7109375" style="23" customWidth="1"/>
    <col min="9" max="9" width="17.7109375" style="26" customWidth="1"/>
    <col min="10" max="10" width="17.7109375" style="24" customWidth="1"/>
    <col min="11" max="16384" width="20.28515625" style="23"/>
  </cols>
  <sheetData>
    <row r="1" spans="1:12" s="4" customFormat="1" ht="6" customHeight="1" x14ac:dyDescent="0.2">
      <c r="A1" s="11"/>
      <c r="C1" s="3"/>
      <c r="I1" s="12"/>
    </row>
    <row r="2" spans="1:12" s="4" customFormat="1" ht="16.2" customHeight="1" x14ac:dyDescent="0.2">
      <c r="A2" s="1"/>
      <c r="B2" s="2"/>
      <c r="C2" s="3"/>
      <c r="D2" s="8"/>
      <c r="E2" s="9"/>
      <c r="F2" s="5"/>
      <c r="G2" s="370" t="s">
        <v>1179</v>
      </c>
      <c r="H2" s="368" t="s">
        <v>1180</v>
      </c>
      <c r="I2" s="368" t="s">
        <v>1181</v>
      </c>
      <c r="J2" s="368" t="s">
        <v>1182</v>
      </c>
      <c r="K2" s="8"/>
      <c r="L2" s="13"/>
    </row>
    <row r="3" spans="1:12" s="4" customFormat="1" ht="16.2" customHeight="1" x14ac:dyDescent="0.2">
      <c r="A3" s="1"/>
      <c r="C3" s="288" t="str">
        <f>Содержание!B40</f>
        <v>Цены указаны с НДС</v>
      </c>
      <c r="D3" s="8"/>
      <c r="F3" s="10"/>
      <c r="G3" s="370"/>
      <c r="H3" s="368"/>
      <c r="I3" s="368"/>
      <c r="J3" s="368"/>
    </row>
    <row r="4" spans="1:12" s="4" customFormat="1" ht="6" customHeight="1" thickBot="1" x14ac:dyDescent="0.25">
      <c r="A4" s="1"/>
      <c r="B4" s="5"/>
      <c r="C4" s="6"/>
      <c r="D4" s="8"/>
      <c r="E4" s="5"/>
      <c r="F4" s="5"/>
      <c r="G4" s="371"/>
      <c r="H4" s="369"/>
      <c r="I4" s="369"/>
      <c r="J4" s="369"/>
    </row>
    <row r="5" spans="1:12" s="4" customFormat="1" ht="20.100000000000001" customHeight="1" thickBot="1" x14ac:dyDescent="0.25">
      <c r="A5" s="21"/>
      <c r="B5" s="116" t="s">
        <v>1174</v>
      </c>
      <c r="C5" s="221" t="s">
        <v>1183</v>
      </c>
      <c r="D5" s="118" t="s">
        <v>1178</v>
      </c>
      <c r="E5" s="117" t="s">
        <v>1213</v>
      </c>
      <c r="F5" s="130" t="s">
        <v>1177</v>
      </c>
      <c r="G5" s="264">
        <f>Содержание!F28</f>
        <v>0</v>
      </c>
      <c r="H5" s="266">
        <f>SUM(H8:H50)</f>
        <v>0</v>
      </c>
      <c r="I5" s="265">
        <f>SUM(I8:I51)</f>
        <v>0</v>
      </c>
      <c r="J5" s="265">
        <f>SUM(J8:J50)</f>
        <v>0</v>
      </c>
    </row>
    <row r="6" spans="1:12" s="4" customFormat="1" ht="31.5" customHeight="1" x14ac:dyDescent="0.2">
      <c r="A6" s="56"/>
      <c r="B6" s="303" t="s">
        <v>1125</v>
      </c>
      <c r="C6" s="304" t="s">
        <v>1745</v>
      </c>
      <c r="D6" s="332"/>
      <c r="E6" s="333">
        <v>1</v>
      </c>
      <c r="F6" s="334">
        <f>VLOOKUP(C6,Лист1!C:K,3,0)</f>
        <v>553.34</v>
      </c>
      <c r="G6" s="335">
        <f>F6-F6*$G$5</f>
        <v>553.34</v>
      </c>
      <c r="H6" s="336">
        <f>D6*G6</f>
        <v>0</v>
      </c>
      <c r="I6" s="336">
        <f>VLOOKUP(C6,Лист1!C:J,6,0)</f>
        <v>0</v>
      </c>
      <c r="J6" s="336">
        <f>IFERROR(VLOOKUP(C6,Лист1!C:K,7,0),0)</f>
        <v>0</v>
      </c>
    </row>
    <row r="7" spans="1:12" s="4" customFormat="1" ht="5.25" customHeight="1" thickBot="1" x14ac:dyDescent="0.25">
      <c r="A7" s="323"/>
      <c r="B7" s="323"/>
      <c r="C7" s="324"/>
      <c r="D7" s="325"/>
      <c r="E7" s="325"/>
      <c r="F7" s="326"/>
      <c r="G7" s="326"/>
      <c r="H7" s="326"/>
      <c r="I7" s="326"/>
      <c r="J7" s="326"/>
    </row>
    <row r="8" spans="1:12" ht="30" customHeight="1" x14ac:dyDescent="0.2">
      <c r="A8" s="56"/>
      <c r="B8" s="120" t="s">
        <v>1125</v>
      </c>
      <c r="C8" s="124" t="s">
        <v>1126</v>
      </c>
      <c r="D8" s="141"/>
      <c r="E8" s="145">
        <v>1</v>
      </c>
      <c r="F8" s="133">
        <f>VLOOKUP(C8,Лист1!C810:E843,3,0)</f>
        <v>312.68</v>
      </c>
      <c r="G8" s="262">
        <f>F8-F8*$G$5</f>
        <v>312.68</v>
      </c>
      <c r="H8" s="263">
        <f>D8*G8</f>
        <v>0</v>
      </c>
      <c r="I8" s="263">
        <f>VLOOKUP(C8,Лист1!C810:H843,6,0)</f>
        <v>0</v>
      </c>
      <c r="J8" s="263">
        <f>IFERROR(VLOOKUP(C8,Лист1!D807:I840,7,0),0)</f>
        <v>0</v>
      </c>
    </row>
    <row r="9" spans="1:12" ht="30" customHeight="1" thickBot="1" x14ac:dyDescent="0.25">
      <c r="A9" s="52"/>
      <c r="B9" s="120" t="s">
        <v>1127</v>
      </c>
      <c r="C9" s="124" t="s">
        <v>1128</v>
      </c>
      <c r="D9" s="143"/>
      <c r="E9" s="145">
        <v>1</v>
      </c>
      <c r="F9" s="133">
        <f>VLOOKUP(C9,Лист1!C811:E844,3,0)</f>
        <v>416.9</v>
      </c>
      <c r="G9" s="234">
        <f t="shared" ref="G9:G50" si="0">F9-F9*$G$5</f>
        <v>416.9</v>
      </c>
      <c r="H9" s="122">
        <f t="shared" ref="H9:H50" si="1">D9*G9</f>
        <v>0</v>
      </c>
      <c r="I9" s="122">
        <f>VLOOKUP(C9,Лист1!C811:H844,6,0)</f>
        <v>0</v>
      </c>
      <c r="J9" s="263">
        <f>IFERROR(VLOOKUP(C9,Лист1!D808:I841,7,0),0)</f>
        <v>0</v>
      </c>
    </row>
    <row r="10" spans="1:12" ht="4.95" customHeight="1" thickBot="1" x14ac:dyDescent="0.25">
      <c r="A10" s="31"/>
      <c r="B10" s="172"/>
      <c r="C10" s="242"/>
      <c r="D10" s="49"/>
      <c r="E10" s="162"/>
      <c r="F10" s="260"/>
      <c r="G10" s="232"/>
      <c r="H10" s="123"/>
      <c r="I10" s="63"/>
      <c r="J10" s="223"/>
    </row>
    <row r="11" spans="1:12" ht="30" customHeight="1" x14ac:dyDescent="0.2">
      <c r="A11" s="56"/>
      <c r="B11" s="120" t="s">
        <v>1129</v>
      </c>
      <c r="C11" s="124" t="s">
        <v>1130</v>
      </c>
      <c r="D11" s="141"/>
      <c r="E11" s="125">
        <v>1</v>
      </c>
      <c r="F11" s="133">
        <f>VLOOKUP(C11,Лист1!C810:E843,3,0)</f>
        <v>1423.22</v>
      </c>
      <c r="G11" s="234">
        <f t="shared" si="0"/>
        <v>1423.22</v>
      </c>
      <c r="H11" s="122">
        <f t="shared" si="1"/>
        <v>0</v>
      </c>
      <c r="I11" s="122">
        <f>VLOOKUP(C11,Лист1!C810:H843,6,0)</f>
        <v>0</v>
      </c>
      <c r="J11" s="263">
        <f>IFERROR(VLOOKUP(C11,Лист1!D810:I843,7,0),0)</f>
        <v>0</v>
      </c>
    </row>
    <row r="12" spans="1:12" ht="30" customHeight="1" x14ac:dyDescent="0.2">
      <c r="A12" s="56"/>
      <c r="B12" s="120" t="s">
        <v>1131</v>
      </c>
      <c r="C12" s="124" t="s">
        <v>1132</v>
      </c>
      <c r="D12" s="142"/>
      <c r="E12" s="125">
        <v>1</v>
      </c>
      <c r="F12" s="133">
        <f>VLOOKUP(C12,Лист1!C811:E844,3,0)</f>
        <v>2083.96</v>
      </c>
      <c r="G12" s="234">
        <f t="shared" si="0"/>
        <v>2083.96</v>
      </c>
      <c r="H12" s="122">
        <f t="shared" si="1"/>
        <v>0</v>
      </c>
      <c r="I12" s="122">
        <f>VLOOKUP(C12,Лист1!C811:H844,6,0)</f>
        <v>0</v>
      </c>
      <c r="J12" s="263">
        <f>IFERROR(VLOOKUP(C12,Лист1!D811:I844,7,0),0)</f>
        <v>0</v>
      </c>
    </row>
    <row r="13" spans="1:12" ht="30" customHeight="1" thickBot="1" x14ac:dyDescent="0.25">
      <c r="A13" s="56"/>
      <c r="B13" s="120" t="s">
        <v>1251</v>
      </c>
      <c r="C13" s="124" t="s">
        <v>1695</v>
      </c>
      <c r="D13" s="143"/>
      <c r="E13" s="125">
        <v>1</v>
      </c>
      <c r="F13" s="133">
        <f>VLOOKUP(C13,Лист1!C812:E845,3,0)</f>
        <v>6615.32</v>
      </c>
      <c r="G13" s="234">
        <f t="shared" ref="G13" si="2">F13-F13*$G$5</f>
        <v>6615.32</v>
      </c>
      <c r="H13" s="122">
        <f t="shared" ref="H13" si="3">D13*G13</f>
        <v>0</v>
      </c>
      <c r="I13" s="122">
        <v>0</v>
      </c>
      <c r="J13" s="263">
        <f>IFERROR(VLOOKUP(C13,Лист1!D812:I845,7,0),0)</f>
        <v>0</v>
      </c>
    </row>
    <row r="14" spans="1:12" ht="4.95" customHeight="1" thickBot="1" x14ac:dyDescent="0.25">
      <c r="A14" s="55"/>
      <c r="B14" s="172"/>
      <c r="C14" s="242"/>
      <c r="D14" s="49"/>
      <c r="E14" s="162"/>
      <c r="F14" s="260"/>
      <c r="G14" s="232"/>
      <c r="H14" s="123"/>
      <c r="I14" s="63"/>
      <c r="J14" s="223"/>
    </row>
    <row r="15" spans="1:12" ht="30" customHeight="1" x14ac:dyDescent="0.2">
      <c r="A15" s="56"/>
      <c r="B15" s="120" t="s">
        <v>1133</v>
      </c>
      <c r="C15" s="124" t="s">
        <v>1698</v>
      </c>
      <c r="D15" s="141"/>
      <c r="E15" s="145">
        <v>1</v>
      </c>
      <c r="F15" s="133">
        <f>VLOOKUP(C15,Лист1!C814:E847,3,0)</f>
        <v>5052.1400000000003</v>
      </c>
      <c r="G15" s="234">
        <f t="shared" si="0"/>
        <v>5052.1400000000003</v>
      </c>
      <c r="H15" s="122">
        <f t="shared" si="1"/>
        <v>0</v>
      </c>
      <c r="I15" s="122">
        <f>VLOOKUP(C15,Лист1!C814:H847,6,0)</f>
        <v>0</v>
      </c>
      <c r="J15" s="263">
        <f>IFERROR(VLOOKUP(C15,Лист1!D814:I847,7,0),0)</f>
        <v>0</v>
      </c>
    </row>
    <row r="16" spans="1:12" ht="30" customHeight="1" x14ac:dyDescent="0.2">
      <c r="A16" s="56"/>
      <c r="B16" s="120" t="s">
        <v>1248</v>
      </c>
      <c r="C16" s="124" t="s">
        <v>1245</v>
      </c>
      <c r="D16" s="142"/>
      <c r="E16" s="145">
        <v>1</v>
      </c>
      <c r="F16" s="133">
        <f>VLOOKUP(C16,Лист1!C815:E848,3,0)</f>
        <v>8251.64</v>
      </c>
      <c r="G16" s="234">
        <f t="shared" ref="G16:G18" si="4">F16-F16*$G$5</f>
        <v>8251.64</v>
      </c>
      <c r="H16" s="122">
        <f t="shared" ref="H16:H18" si="5">D16*G16</f>
        <v>0</v>
      </c>
      <c r="I16" s="122">
        <v>0</v>
      </c>
      <c r="J16" s="263">
        <f>IFERROR(VLOOKUP(C16,Лист1!D815:I848,7,0),0)</f>
        <v>0</v>
      </c>
    </row>
    <row r="17" spans="1:10" ht="30" customHeight="1" x14ac:dyDescent="0.2">
      <c r="A17" s="56"/>
      <c r="B17" s="120" t="s">
        <v>1249</v>
      </c>
      <c r="C17" s="124" t="s">
        <v>1246</v>
      </c>
      <c r="D17" s="142"/>
      <c r="E17" s="145">
        <v>1</v>
      </c>
      <c r="F17" s="133">
        <f>VLOOKUP(C17,Лист1!C816:E850,3,0)</f>
        <v>16303.82</v>
      </c>
      <c r="G17" s="234">
        <f t="shared" si="4"/>
        <v>16303.82</v>
      </c>
      <c r="H17" s="122">
        <f t="shared" si="5"/>
        <v>0</v>
      </c>
      <c r="I17" s="122">
        <v>0</v>
      </c>
      <c r="J17" s="263">
        <f>IFERROR(VLOOKUP(C17,Лист1!D816:I850,7,0),0)</f>
        <v>0</v>
      </c>
    </row>
    <row r="18" spans="1:10" ht="30" customHeight="1" thickBot="1" x14ac:dyDescent="0.25">
      <c r="A18" s="56"/>
      <c r="B18" s="120" t="s">
        <v>1250</v>
      </c>
      <c r="C18" s="124" t="s">
        <v>1247</v>
      </c>
      <c r="D18" s="143"/>
      <c r="E18" s="145">
        <v>1</v>
      </c>
      <c r="F18" s="133">
        <f>VLOOKUP(C18,Лист1!C817:E850,3,0)</f>
        <v>23995.96</v>
      </c>
      <c r="G18" s="234">
        <f t="shared" si="4"/>
        <v>23995.96</v>
      </c>
      <c r="H18" s="122">
        <f t="shared" si="5"/>
        <v>0</v>
      </c>
      <c r="I18" s="122">
        <v>0</v>
      </c>
      <c r="J18" s="263">
        <f>IFERROR(VLOOKUP(C18,Лист1!D817:I850,7,0),0)</f>
        <v>0</v>
      </c>
    </row>
    <row r="19" spans="1:10" ht="4.95" customHeight="1" thickBot="1" x14ac:dyDescent="0.25">
      <c r="A19" s="55"/>
      <c r="B19" s="172"/>
      <c r="C19" s="242"/>
      <c r="D19" s="49"/>
      <c r="E19" s="162"/>
      <c r="F19" s="260"/>
      <c r="G19" s="232"/>
      <c r="H19" s="123"/>
      <c r="I19" s="63"/>
      <c r="J19" s="223"/>
    </row>
    <row r="20" spans="1:10" ht="30" customHeight="1" x14ac:dyDescent="0.2">
      <c r="A20" s="56"/>
      <c r="B20" s="120" t="s">
        <v>1134</v>
      </c>
      <c r="C20" s="124" t="s">
        <v>1135</v>
      </c>
      <c r="D20" s="141"/>
      <c r="E20" s="145">
        <v>1</v>
      </c>
      <c r="F20" s="133">
        <f>VLOOKUP(C20,Лист1!C812:E847,3,0)</f>
        <v>650.79999999999995</v>
      </c>
      <c r="G20" s="234">
        <f t="shared" si="0"/>
        <v>650.79999999999995</v>
      </c>
      <c r="H20" s="122">
        <f t="shared" si="1"/>
        <v>0</v>
      </c>
      <c r="I20" s="122">
        <v>0</v>
      </c>
      <c r="J20" s="263">
        <f>IFERROR(VLOOKUP(C20,Лист1!D819:I852,7,0),0)</f>
        <v>0</v>
      </c>
    </row>
    <row r="21" spans="1:10" ht="30" customHeight="1" x14ac:dyDescent="0.2">
      <c r="A21" s="56"/>
      <c r="B21" s="120" t="s">
        <v>1136</v>
      </c>
      <c r="C21" s="124" t="s">
        <v>1137</v>
      </c>
      <c r="D21" s="142"/>
      <c r="E21" s="145">
        <v>1</v>
      </c>
      <c r="F21" s="133">
        <f>VLOOKUP(C21,Лист1!C813:E848,3,0)</f>
        <v>687.92</v>
      </c>
      <c r="G21" s="234">
        <f t="shared" si="0"/>
        <v>687.92</v>
      </c>
      <c r="H21" s="122">
        <f t="shared" si="1"/>
        <v>0</v>
      </c>
      <c r="I21" s="122">
        <v>0</v>
      </c>
      <c r="J21" s="263">
        <f>IFERROR(VLOOKUP(C21,Лист1!D820:I853,7,0),0)</f>
        <v>0</v>
      </c>
    </row>
    <row r="22" spans="1:10" ht="30" customHeight="1" x14ac:dyDescent="0.2">
      <c r="A22" s="56"/>
      <c r="B22" s="120" t="s">
        <v>1138</v>
      </c>
      <c r="C22" s="124" t="s">
        <v>1139</v>
      </c>
      <c r="D22" s="142"/>
      <c r="E22" s="145">
        <v>1</v>
      </c>
      <c r="F22" s="133">
        <f>VLOOKUP(C22,Лист1!C814:E850,3,0)</f>
        <v>865.32</v>
      </c>
      <c r="G22" s="234">
        <f t="shared" si="0"/>
        <v>865.32</v>
      </c>
      <c r="H22" s="122">
        <f t="shared" si="1"/>
        <v>0</v>
      </c>
      <c r="I22" s="122">
        <v>0</v>
      </c>
      <c r="J22" s="263">
        <f>IFERROR(VLOOKUP(C22,Лист1!D821:I854,7,0),0)</f>
        <v>0</v>
      </c>
    </row>
    <row r="23" spans="1:10" ht="30" customHeight="1" x14ac:dyDescent="0.2">
      <c r="A23" s="56"/>
      <c r="B23" s="120" t="s">
        <v>1140</v>
      </c>
      <c r="C23" s="124" t="s">
        <v>1141</v>
      </c>
      <c r="D23" s="142"/>
      <c r="E23" s="145">
        <v>1</v>
      </c>
      <c r="F23" s="133">
        <f>VLOOKUP(C23,Лист1!C815:E850,3,0)</f>
        <v>1212.0999999999999</v>
      </c>
      <c r="G23" s="234">
        <f t="shared" si="0"/>
        <v>1212.0999999999999</v>
      </c>
      <c r="H23" s="122">
        <f t="shared" si="1"/>
        <v>0</v>
      </c>
      <c r="I23" s="122">
        <v>0</v>
      </c>
      <c r="J23" s="263">
        <f>IFERROR(VLOOKUP(C23,Лист1!D822:I855,7,0),0)</f>
        <v>0</v>
      </c>
    </row>
    <row r="24" spans="1:10" ht="30" customHeight="1" x14ac:dyDescent="0.2">
      <c r="A24" s="64"/>
      <c r="B24" s="120" t="s">
        <v>1142</v>
      </c>
      <c r="C24" s="124" t="s">
        <v>1143</v>
      </c>
      <c r="D24" s="142"/>
      <c r="E24" s="145">
        <v>1</v>
      </c>
      <c r="F24" s="133">
        <f>VLOOKUP(C24,Лист1!C816:E851,3,0)</f>
        <v>1894.92</v>
      </c>
      <c r="G24" s="234">
        <f t="shared" si="0"/>
        <v>1894.92</v>
      </c>
      <c r="H24" s="122">
        <f t="shared" si="1"/>
        <v>0</v>
      </c>
      <c r="I24" s="122">
        <v>0</v>
      </c>
      <c r="J24" s="263">
        <f>IFERROR(VLOOKUP(C24,Лист1!D823:I856,7,0),0)</f>
        <v>0</v>
      </c>
    </row>
    <row r="25" spans="1:10" ht="30" customHeight="1" x14ac:dyDescent="0.2">
      <c r="A25" s="56"/>
      <c r="B25" s="120" t="s">
        <v>1144</v>
      </c>
      <c r="C25" s="124" t="s">
        <v>1145</v>
      </c>
      <c r="D25" s="142"/>
      <c r="E25" s="145">
        <v>1</v>
      </c>
      <c r="F25" s="133">
        <f>VLOOKUP(C25,Лист1!C817:E852,3,0)</f>
        <v>2265.2199999999998</v>
      </c>
      <c r="G25" s="234">
        <f t="shared" si="0"/>
        <v>2265.2199999999998</v>
      </c>
      <c r="H25" s="122">
        <f t="shared" si="1"/>
        <v>0</v>
      </c>
      <c r="I25" s="122">
        <v>0</v>
      </c>
      <c r="J25" s="263">
        <f>IFERROR(VLOOKUP(C25,Лист1!D824:I857,7,0),0)</f>
        <v>0</v>
      </c>
    </row>
    <row r="26" spans="1:10" ht="30" customHeight="1" x14ac:dyDescent="0.2">
      <c r="A26" s="56"/>
      <c r="B26" s="120" t="s">
        <v>1146</v>
      </c>
      <c r="C26" s="124" t="s">
        <v>1147</v>
      </c>
      <c r="D26" s="142"/>
      <c r="E26" s="145">
        <v>1</v>
      </c>
      <c r="F26" s="133">
        <f>VLOOKUP(C26,Лист1!C818:E853,3,0)</f>
        <v>2969.4</v>
      </c>
      <c r="G26" s="234">
        <f t="shared" si="0"/>
        <v>2969.4</v>
      </c>
      <c r="H26" s="122">
        <f t="shared" si="1"/>
        <v>0</v>
      </c>
      <c r="I26" s="122">
        <v>0</v>
      </c>
      <c r="J26" s="263">
        <f>IFERROR(VLOOKUP(C26,Лист1!D825:I858,7,0),0)</f>
        <v>0</v>
      </c>
    </row>
    <row r="27" spans="1:10" ht="30" customHeight="1" x14ac:dyDescent="0.2">
      <c r="A27" s="56"/>
      <c r="B27" s="120" t="s">
        <v>1148</v>
      </c>
      <c r="C27" s="124" t="s">
        <v>1149</v>
      </c>
      <c r="D27" s="142"/>
      <c r="E27" s="145">
        <v>1</v>
      </c>
      <c r="F27" s="133">
        <f>VLOOKUP(C27,Лист1!C819:E854,3,0)</f>
        <v>4538.68</v>
      </c>
      <c r="G27" s="234">
        <f t="shared" si="0"/>
        <v>4538.68</v>
      </c>
      <c r="H27" s="122">
        <f t="shared" si="1"/>
        <v>0</v>
      </c>
      <c r="I27" s="122">
        <v>0</v>
      </c>
      <c r="J27" s="263">
        <f>IFERROR(VLOOKUP(C27,Лист1!D826:I859,7,0),0)</f>
        <v>0</v>
      </c>
    </row>
    <row r="28" spans="1:10" ht="30" customHeight="1" thickBot="1" x14ac:dyDescent="0.25">
      <c r="A28" s="56"/>
      <c r="B28" s="120" t="s">
        <v>1150</v>
      </c>
      <c r="C28" s="124" t="s">
        <v>1151</v>
      </c>
      <c r="D28" s="143"/>
      <c r="E28" s="145">
        <v>1</v>
      </c>
      <c r="F28" s="133">
        <f>VLOOKUP(C28,Лист1!C820:E855,3,0)</f>
        <v>6680.38</v>
      </c>
      <c r="G28" s="234">
        <f t="shared" si="0"/>
        <v>6680.38</v>
      </c>
      <c r="H28" s="122">
        <f t="shared" si="1"/>
        <v>0</v>
      </c>
      <c r="I28" s="122">
        <v>0</v>
      </c>
      <c r="J28" s="263">
        <f>IFERROR(VLOOKUP(C28,Лист1!D827:I860,7,0),0)</f>
        <v>0</v>
      </c>
    </row>
    <row r="29" spans="1:10" ht="4.95" customHeight="1" thickBot="1" x14ac:dyDescent="0.25">
      <c r="A29" s="55"/>
      <c r="B29" s="172"/>
      <c r="C29" s="242"/>
      <c r="D29" s="49"/>
      <c r="E29" s="162"/>
      <c r="F29" s="261"/>
      <c r="G29" s="232"/>
      <c r="H29" s="123"/>
      <c r="I29" s="63"/>
      <c r="J29" s="223"/>
    </row>
    <row r="30" spans="1:10" ht="30" customHeight="1" x14ac:dyDescent="0.2">
      <c r="A30" s="56"/>
      <c r="B30" s="120" t="s">
        <v>1225</v>
      </c>
      <c r="C30" s="124" t="s">
        <v>1156</v>
      </c>
      <c r="D30" s="141"/>
      <c r="E30" s="145">
        <v>200</v>
      </c>
      <c r="F30" s="133">
        <f>VLOOKUP(C30,Лист1!C822:E857,3,0)</f>
        <v>36.580515839999997</v>
      </c>
      <c r="G30" s="234">
        <f t="shared" si="0"/>
        <v>36.580515839999997</v>
      </c>
      <c r="H30" s="122">
        <f t="shared" si="1"/>
        <v>0</v>
      </c>
      <c r="I30" s="122">
        <v>0</v>
      </c>
      <c r="J30" s="263">
        <f>IFERROR(VLOOKUP(C30,Лист1!D829:I862,7,0),0)</f>
        <v>0</v>
      </c>
    </row>
    <row r="31" spans="1:10" ht="30" customHeight="1" x14ac:dyDescent="0.2">
      <c r="A31" s="56"/>
      <c r="B31" s="120" t="s">
        <v>1226</v>
      </c>
      <c r="C31" s="124" t="s">
        <v>1227</v>
      </c>
      <c r="D31" s="142"/>
      <c r="E31" s="145">
        <v>180</v>
      </c>
      <c r="F31" s="133">
        <f>VLOOKUP(C31,Лист1!C823:E858,3,0)</f>
        <v>32.438400000000001</v>
      </c>
      <c r="G31" s="234">
        <f t="shared" si="0"/>
        <v>32.438400000000001</v>
      </c>
      <c r="H31" s="122">
        <f t="shared" si="1"/>
        <v>0</v>
      </c>
      <c r="I31" s="122">
        <v>0</v>
      </c>
      <c r="J31" s="263">
        <f>IFERROR(VLOOKUP(C31,Лист1!D830:I863,7,0),0)</f>
        <v>0</v>
      </c>
    </row>
    <row r="32" spans="1:10" ht="30" customHeight="1" x14ac:dyDescent="0.2">
      <c r="A32" s="56"/>
      <c r="B32" s="120" t="s">
        <v>1228</v>
      </c>
      <c r="C32" s="124" t="s">
        <v>1155</v>
      </c>
      <c r="D32" s="142"/>
      <c r="E32" s="145">
        <v>170</v>
      </c>
      <c r="F32" s="133">
        <f>VLOOKUP(C32,Лист1!C824:E859,3,0)</f>
        <v>33.715965849600003</v>
      </c>
      <c r="G32" s="234">
        <f t="shared" si="0"/>
        <v>33.715965849600003</v>
      </c>
      <c r="H32" s="122">
        <f t="shared" si="1"/>
        <v>0</v>
      </c>
      <c r="I32" s="122">
        <v>0</v>
      </c>
      <c r="J32" s="263">
        <f>IFERROR(VLOOKUP(C32,Лист1!D831:I864,7,0),0)</f>
        <v>0</v>
      </c>
    </row>
    <row r="33" spans="1:10" ht="30" customHeight="1" x14ac:dyDescent="0.2">
      <c r="A33" s="56"/>
      <c r="B33" s="120" t="s">
        <v>1229</v>
      </c>
      <c r="C33" s="124" t="s">
        <v>1230</v>
      </c>
      <c r="D33" s="142"/>
      <c r="E33" s="145">
        <v>140</v>
      </c>
      <c r="F33" s="133">
        <f>VLOOKUP(C33,Лист1!C825:E860,3,0)</f>
        <v>34.918400000000005</v>
      </c>
      <c r="G33" s="234">
        <f t="shared" si="0"/>
        <v>34.918400000000005</v>
      </c>
      <c r="H33" s="122">
        <f t="shared" si="1"/>
        <v>0</v>
      </c>
      <c r="I33" s="122">
        <v>0</v>
      </c>
      <c r="J33" s="263">
        <f>IFERROR(VLOOKUP(C33,Лист1!D832:I865,7,0),0)</f>
        <v>0</v>
      </c>
    </row>
    <row r="34" spans="1:10" ht="30" customHeight="1" x14ac:dyDescent="0.2">
      <c r="A34" s="56"/>
      <c r="B34" s="120" t="s">
        <v>1231</v>
      </c>
      <c r="C34" s="124" t="s">
        <v>1232</v>
      </c>
      <c r="D34" s="142"/>
      <c r="E34" s="145">
        <v>130</v>
      </c>
      <c r="F34" s="133">
        <f>VLOOKUP(C34,Лист1!C826:E861,3,0)</f>
        <v>37.71584</v>
      </c>
      <c r="G34" s="234">
        <f t="shared" si="0"/>
        <v>37.71584</v>
      </c>
      <c r="H34" s="122">
        <f t="shared" si="1"/>
        <v>0</v>
      </c>
      <c r="I34" s="122">
        <v>0</v>
      </c>
      <c r="J34" s="263">
        <f>IFERROR(VLOOKUP(C34,Лист1!D833:I866,7,0),0)</f>
        <v>0</v>
      </c>
    </row>
    <row r="35" spans="1:10" ht="30" customHeight="1" x14ac:dyDescent="0.2">
      <c r="A35" s="64"/>
      <c r="B35" s="120" t="s">
        <v>1233</v>
      </c>
      <c r="C35" s="124" t="s">
        <v>1152</v>
      </c>
      <c r="D35" s="142"/>
      <c r="E35" s="145">
        <v>110</v>
      </c>
      <c r="F35" s="133">
        <f>VLOOKUP(C35,Лист1!C827:E862,3,0)</f>
        <v>41.465599999999995</v>
      </c>
      <c r="G35" s="234">
        <f t="shared" si="0"/>
        <v>41.465599999999995</v>
      </c>
      <c r="H35" s="122">
        <f t="shared" si="1"/>
        <v>0</v>
      </c>
      <c r="I35" s="122">
        <v>0</v>
      </c>
      <c r="J35" s="263">
        <f>IFERROR(VLOOKUP(C35,Лист1!D834:I867,7,0),0)</f>
        <v>0</v>
      </c>
    </row>
    <row r="36" spans="1:10" ht="30" customHeight="1" x14ac:dyDescent="0.2">
      <c r="A36" s="64"/>
      <c r="B36" s="120" t="s">
        <v>1234</v>
      </c>
      <c r="C36" s="124" t="s">
        <v>1154</v>
      </c>
      <c r="D36" s="142"/>
      <c r="E36" s="145">
        <v>100</v>
      </c>
      <c r="F36" s="133">
        <f>VLOOKUP(C36,Лист1!C828:E863,3,0)</f>
        <v>46.425599999999996</v>
      </c>
      <c r="G36" s="234">
        <f t="shared" si="0"/>
        <v>46.425599999999996</v>
      </c>
      <c r="H36" s="122">
        <f t="shared" ref="H36:H40" si="6">D36*G36</f>
        <v>0</v>
      </c>
      <c r="I36" s="122">
        <v>0</v>
      </c>
      <c r="J36" s="263">
        <f>IFERROR(VLOOKUP(C36,Лист1!D835:I868,7,0),0)</f>
        <v>0</v>
      </c>
    </row>
    <row r="37" spans="1:10" ht="30" customHeight="1" x14ac:dyDescent="0.2">
      <c r="A37" s="64"/>
      <c r="B37" s="120" t="s">
        <v>1235</v>
      </c>
      <c r="C37" s="124" t="s">
        <v>1153</v>
      </c>
      <c r="D37" s="142"/>
      <c r="E37" s="145">
        <v>80</v>
      </c>
      <c r="F37" s="133">
        <f>VLOOKUP(C37,Лист1!C829:E864,3,0)</f>
        <v>55.552</v>
      </c>
      <c r="G37" s="234">
        <f t="shared" si="0"/>
        <v>55.552</v>
      </c>
      <c r="H37" s="122">
        <f t="shared" si="6"/>
        <v>0</v>
      </c>
      <c r="I37" s="122">
        <v>0</v>
      </c>
      <c r="J37" s="263">
        <f>IFERROR(VLOOKUP(C37,Лист1!D836:I869,7,0),0)</f>
        <v>0</v>
      </c>
    </row>
    <row r="38" spans="1:10" ht="30" customHeight="1" x14ac:dyDescent="0.2">
      <c r="A38" s="64"/>
      <c r="B38" s="120" t="s">
        <v>1236</v>
      </c>
      <c r="C38" s="124" t="s">
        <v>1761</v>
      </c>
      <c r="D38" s="142"/>
      <c r="E38" s="145">
        <v>60</v>
      </c>
      <c r="F38" s="133">
        <f>VLOOKUP(C38,Лист1!C830:E865,3,0)</f>
        <v>67.456000000000003</v>
      </c>
      <c r="G38" s="234">
        <f t="shared" si="0"/>
        <v>67.456000000000003</v>
      </c>
      <c r="H38" s="122">
        <f t="shared" si="6"/>
        <v>0</v>
      </c>
      <c r="I38" s="122">
        <v>0</v>
      </c>
      <c r="J38" s="263">
        <f>IFERROR(VLOOKUP(C38,Лист1!D837:I870,7,0),0)</f>
        <v>0</v>
      </c>
    </row>
    <row r="39" spans="1:10" ht="30" customHeight="1" x14ac:dyDescent="0.2">
      <c r="A39" s="64"/>
      <c r="B39" s="120" t="s">
        <v>1237</v>
      </c>
      <c r="C39" s="124" t="s">
        <v>1238</v>
      </c>
      <c r="D39" s="142"/>
      <c r="E39" s="145">
        <v>50</v>
      </c>
      <c r="F39" s="133">
        <f>VLOOKUP(C39,Лист1!C831:E866,3,0)</f>
        <v>74.995199999999997</v>
      </c>
      <c r="G39" s="234">
        <f t="shared" si="0"/>
        <v>74.995199999999997</v>
      </c>
      <c r="H39" s="122">
        <f t="shared" si="6"/>
        <v>0</v>
      </c>
      <c r="I39" s="122">
        <v>0</v>
      </c>
      <c r="J39" s="263">
        <f>IFERROR(VLOOKUP(C39,Лист1!D838:I871,7,0),0)</f>
        <v>0</v>
      </c>
    </row>
    <row r="40" spans="1:10" ht="30" customHeight="1" x14ac:dyDescent="0.2">
      <c r="A40" s="64"/>
      <c r="B40" s="120" t="s">
        <v>1239</v>
      </c>
      <c r="C40" s="124" t="s">
        <v>1240</v>
      </c>
      <c r="D40" s="142"/>
      <c r="E40" s="145">
        <v>50</v>
      </c>
      <c r="F40" s="133">
        <f>VLOOKUP(C40,Лист1!C832:E867,3,0)</f>
        <v>152.768</v>
      </c>
      <c r="G40" s="234">
        <f t="shared" si="0"/>
        <v>152.768</v>
      </c>
      <c r="H40" s="122">
        <f t="shared" si="6"/>
        <v>0</v>
      </c>
      <c r="I40" s="122">
        <v>0</v>
      </c>
      <c r="J40" s="263">
        <f>IFERROR(VLOOKUP(C40,Лист1!D839:I872,7,0),0)</f>
        <v>0</v>
      </c>
    </row>
    <row r="41" spans="1:10" ht="4.95" customHeight="1" thickBot="1" x14ac:dyDescent="0.25">
      <c r="A41" s="55"/>
      <c r="B41" s="172"/>
      <c r="C41" s="242"/>
      <c r="D41" s="49"/>
      <c r="E41" s="162"/>
      <c r="F41" s="261"/>
      <c r="G41" s="232"/>
      <c r="H41" s="123"/>
      <c r="I41" s="63"/>
      <c r="J41" s="223"/>
    </row>
    <row r="42" spans="1:10" ht="30" customHeight="1" x14ac:dyDescent="0.2">
      <c r="A42" s="56"/>
      <c r="B42" s="120" t="s">
        <v>1158</v>
      </c>
      <c r="C42" s="124" t="s">
        <v>1159</v>
      </c>
      <c r="D42" s="141"/>
      <c r="E42" s="240" t="s">
        <v>1242</v>
      </c>
      <c r="F42" s="133">
        <f>VLOOKUP(C42,Лист1!C835:E870,3,0)</f>
        <v>289.44</v>
      </c>
      <c r="G42" s="234">
        <f t="shared" si="0"/>
        <v>289.44</v>
      </c>
      <c r="H42" s="122">
        <f t="shared" si="1"/>
        <v>0</v>
      </c>
      <c r="I42" s="122">
        <v>0</v>
      </c>
      <c r="J42" s="263">
        <f>IFERROR(VLOOKUP(C42,Лист1!D842:I875,7,0),0)</f>
        <v>0</v>
      </c>
    </row>
    <row r="43" spans="1:10" ht="30" customHeight="1" x14ac:dyDescent="0.2">
      <c r="A43" s="64"/>
      <c r="B43" s="120" t="s">
        <v>1160</v>
      </c>
      <c r="C43" s="124" t="s">
        <v>1161</v>
      </c>
      <c r="D43" s="142"/>
      <c r="E43" s="240" t="s">
        <v>1244</v>
      </c>
      <c r="F43" s="133">
        <f>VLOOKUP(C43,Лист1!C836:E871,3,0)</f>
        <v>120.56</v>
      </c>
      <c r="G43" s="234">
        <f t="shared" si="0"/>
        <v>120.56</v>
      </c>
      <c r="H43" s="122">
        <f t="shared" si="1"/>
        <v>0</v>
      </c>
      <c r="I43" s="122">
        <v>0</v>
      </c>
      <c r="J43" s="263">
        <f>IFERROR(VLOOKUP(C43,Лист1!D843:I876,7,0),0)</f>
        <v>0</v>
      </c>
    </row>
    <row r="44" spans="1:10" ht="30" customHeight="1" thickBot="1" x14ac:dyDescent="0.25">
      <c r="A44" s="56"/>
      <c r="B44" s="120" t="s">
        <v>1162</v>
      </c>
      <c r="C44" s="124" t="s">
        <v>1163</v>
      </c>
      <c r="D44" s="143"/>
      <c r="E44" s="240" t="s">
        <v>1243</v>
      </c>
      <c r="F44" s="133">
        <f>VLOOKUP(C44,Лист1!C837:E872,3,0)</f>
        <v>206.32</v>
      </c>
      <c r="G44" s="234">
        <f t="shared" si="0"/>
        <v>206.32</v>
      </c>
      <c r="H44" s="122">
        <f t="shared" si="1"/>
        <v>0</v>
      </c>
      <c r="I44" s="122">
        <v>0</v>
      </c>
      <c r="J44" s="263">
        <f>IFERROR(VLOOKUP(C44,Лист1!D844:I877,7,0),0)</f>
        <v>0</v>
      </c>
    </row>
    <row r="45" spans="1:10" ht="4.95" customHeight="1" thickBot="1" x14ac:dyDescent="0.25">
      <c r="A45" s="55"/>
      <c r="B45" s="172"/>
      <c r="C45" s="242"/>
      <c r="D45" s="49"/>
      <c r="E45" s="162"/>
      <c r="F45" s="261"/>
      <c r="G45" s="232"/>
      <c r="H45" s="123"/>
      <c r="I45" s="63"/>
      <c r="J45" s="223"/>
    </row>
    <row r="46" spans="1:10" ht="30" customHeight="1" x14ac:dyDescent="0.2">
      <c r="A46" s="56"/>
      <c r="B46" s="120" t="s">
        <v>1164</v>
      </c>
      <c r="C46" s="124" t="s">
        <v>1165</v>
      </c>
      <c r="D46" s="141"/>
      <c r="E46" s="240">
        <v>1</v>
      </c>
      <c r="F46" s="133">
        <f>VLOOKUP(C46,Лист1!C839:E874,3,0)</f>
        <v>6.24</v>
      </c>
      <c r="G46" s="234">
        <f t="shared" si="0"/>
        <v>6.24</v>
      </c>
      <c r="H46" s="122">
        <f t="shared" si="1"/>
        <v>0</v>
      </c>
      <c r="I46" s="122">
        <v>0</v>
      </c>
      <c r="J46" s="263">
        <f>IFERROR(VLOOKUP(C46,Лист1!D846:I879,7,0),0)</f>
        <v>0</v>
      </c>
    </row>
    <row r="47" spans="1:10" ht="30" customHeight="1" x14ac:dyDescent="0.2">
      <c r="A47" s="56"/>
      <c r="B47" s="120" t="s">
        <v>1166</v>
      </c>
      <c r="C47" s="124" t="s">
        <v>1167</v>
      </c>
      <c r="D47" s="142"/>
      <c r="E47" s="240">
        <v>1</v>
      </c>
      <c r="F47" s="133">
        <f>VLOOKUP(C47,Лист1!C840:E875,3,0)</f>
        <v>6.84</v>
      </c>
      <c r="G47" s="234">
        <f t="shared" si="0"/>
        <v>6.84</v>
      </c>
      <c r="H47" s="122">
        <f t="shared" si="1"/>
        <v>0</v>
      </c>
      <c r="I47" s="122">
        <v>0</v>
      </c>
      <c r="J47" s="263">
        <f>IFERROR(VLOOKUP(C47,Лист1!D847:I880,7,0),0)</f>
        <v>0</v>
      </c>
    </row>
    <row r="48" spans="1:10" ht="30" customHeight="1" x14ac:dyDescent="0.2">
      <c r="A48" s="64"/>
      <c r="B48" s="120" t="s">
        <v>1168</v>
      </c>
      <c r="C48" s="124" t="s">
        <v>1169</v>
      </c>
      <c r="D48" s="142"/>
      <c r="E48" s="240">
        <v>1</v>
      </c>
      <c r="F48" s="133">
        <f>VLOOKUP(C48,Лист1!C841:E876,3,0)</f>
        <v>8.32</v>
      </c>
      <c r="G48" s="234">
        <f t="shared" si="0"/>
        <v>8.32</v>
      </c>
      <c r="H48" s="122">
        <f t="shared" si="1"/>
        <v>0</v>
      </c>
      <c r="I48" s="122">
        <v>0</v>
      </c>
      <c r="J48" s="263">
        <f>IFERROR(VLOOKUP(C48,Лист1!D848:I881,7,0),0)</f>
        <v>0</v>
      </c>
    </row>
    <row r="49" spans="1:10" ht="30" customHeight="1" x14ac:dyDescent="0.2">
      <c r="A49" s="56"/>
      <c r="B49" s="120" t="s">
        <v>1170</v>
      </c>
      <c r="C49" s="124" t="s">
        <v>1171</v>
      </c>
      <c r="D49" s="142"/>
      <c r="E49" s="240">
        <v>1</v>
      </c>
      <c r="F49" s="133">
        <f>VLOOKUP(C49,Лист1!C842:E877,3,0)</f>
        <v>18.82</v>
      </c>
      <c r="G49" s="234">
        <f t="shared" si="0"/>
        <v>18.82</v>
      </c>
      <c r="H49" s="122">
        <f t="shared" si="1"/>
        <v>0</v>
      </c>
      <c r="I49" s="122">
        <v>0</v>
      </c>
      <c r="J49" s="263">
        <f>IFERROR(VLOOKUP(C49,Лист1!D850:I882,7,0),0)</f>
        <v>0</v>
      </c>
    </row>
    <row r="50" spans="1:10" ht="30" customHeight="1" thickBot="1" x14ac:dyDescent="0.25">
      <c r="A50" s="56"/>
      <c r="B50" s="120" t="s">
        <v>1172</v>
      </c>
      <c r="C50" s="124" t="s">
        <v>1173</v>
      </c>
      <c r="D50" s="143"/>
      <c r="E50" s="240">
        <v>1</v>
      </c>
      <c r="F50" s="133">
        <f>VLOOKUP(C50,Лист1!C843:E878,3,0)</f>
        <v>36.28</v>
      </c>
      <c r="G50" s="234">
        <f t="shared" si="0"/>
        <v>36.28</v>
      </c>
      <c r="H50" s="122">
        <f t="shared" si="1"/>
        <v>0</v>
      </c>
      <c r="I50" s="122">
        <v>0</v>
      </c>
      <c r="J50" s="263">
        <f>IFERROR(VLOOKUP(C50,Лист1!D849:I883,7,0),0)</f>
        <v>0</v>
      </c>
    </row>
    <row r="51" spans="1:10" ht="4.95" customHeight="1" x14ac:dyDescent="0.2">
      <c r="A51" s="31"/>
      <c r="B51" s="35"/>
      <c r="C51" s="233"/>
      <c r="D51" s="55"/>
      <c r="E51" s="55"/>
      <c r="F51" s="55"/>
      <c r="G51" s="55"/>
      <c r="H51" s="55"/>
      <c r="I51" s="36"/>
      <c r="J51" s="35"/>
    </row>
  </sheetData>
  <sheetProtection algorithmName="SHA-512" hashValue="q6nS2evnDWndInue6KqI5qmq+2j4/qaHQ+mRrsqCEsYyxRw/TjCZUpOeNeiJlEskYToGdUbzxyUnNvLlEWRJLg==" saltValue="lDFZ9qEBKaiMYIccAcoiLw==" spinCount="100000" sheet="1" formatCells="0" formatColumns="0" formatRows="0" insertColumns="0" insertRows="0" insertHyperlinks="0" deleteColumns="0" deleteRows="0" sort="0" autoFilter="0" pivotTables="0"/>
  <mergeCells count="4">
    <mergeCell ref="G2:G4"/>
    <mergeCell ref="H2:H4"/>
    <mergeCell ref="I2:I4"/>
    <mergeCell ref="J2:J4"/>
  </mergeCells>
  <conditionalFormatting sqref="H8:J50">
    <cfRule type="cellIs" dxfId="3" priority="2" operator="equal">
      <formula>0</formula>
    </cfRule>
  </conditionalFormatting>
  <conditionalFormatting sqref="H6:J6">
    <cfRule type="cellIs" dxfId="2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pageSetUpPr fitToPage="1"/>
  </sheetPr>
  <dimension ref="A1:L74"/>
  <sheetViews>
    <sheetView showGridLines="0" zoomScale="90" zoomScaleNormal="90" workbookViewId="0">
      <pane ySplit="5" topLeftCell="A6" activePane="bottomLeft" state="frozen"/>
      <selection activeCell="C10" sqref="C10"/>
      <selection pane="bottomLeft"/>
    </sheetView>
  </sheetViews>
  <sheetFormatPr defaultColWidth="20.28515625" defaultRowHeight="14.4" customHeight="1" x14ac:dyDescent="0.2"/>
  <cols>
    <col min="1" max="1" width="20.7109375" style="23" customWidth="1"/>
    <col min="2" max="2" width="26.140625" style="24" customWidth="1"/>
    <col min="3" max="3" width="80.140625" style="60" customWidth="1"/>
    <col min="4" max="8" width="17.7109375" style="23" customWidth="1"/>
    <col min="9" max="9" width="17.7109375" style="26" customWidth="1"/>
    <col min="10" max="10" width="17.7109375" style="24" customWidth="1"/>
    <col min="11" max="16384" width="20.28515625" style="23"/>
  </cols>
  <sheetData>
    <row r="1" spans="1:12" s="4" customFormat="1" ht="6" customHeight="1" x14ac:dyDescent="0.2">
      <c r="A1" s="11"/>
      <c r="C1" s="3"/>
      <c r="I1" s="12"/>
    </row>
    <row r="2" spans="1:12" s="4" customFormat="1" ht="16.2" customHeight="1" x14ac:dyDescent="0.2">
      <c r="A2" s="1"/>
      <c r="B2" s="2"/>
      <c r="C2" s="3"/>
      <c r="D2" s="8"/>
      <c r="E2" s="9"/>
      <c r="F2" s="5"/>
      <c r="G2" s="370" t="s">
        <v>1179</v>
      </c>
      <c r="H2" s="368" t="s">
        <v>1180</v>
      </c>
      <c r="I2" s="368" t="s">
        <v>1181</v>
      </c>
      <c r="J2" s="368" t="s">
        <v>1182</v>
      </c>
      <c r="K2" s="8"/>
      <c r="L2" s="13"/>
    </row>
    <row r="3" spans="1:12" s="4" customFormat="1" ht="16.2" customHeight="1" x14ac:dyDescent="0.2">
      <c r="A3" s="1"/>
      <c r="C3" s="289" t="str">
        <f>Содержание!B40</f>
        <v>Цены указаны с НДС</v>
      </c>
      <c r="D3" s="8"/>
      <c r="F3" s="10"/>
      <c r="G3" s="370"/>
      <c r="H3" s="368"/>
      <c r="I3" s="368"/>
      <c r="J3" s="368"/>
    </row>
    <row r="4" spans="1:12" s="4" customFormat="1" ht="6" customHeight="1" thickBot="1" x14ac:dyDescent="0.25">
      <c r="A4" s="1"/>
      <c r="B4" s="5"/>
      <c r="C4" s="6"/>
      <c r="D4" s="8"/>
      <c r="E4" s="5"/>
      <c r="F4" s="5"/>
      <c r="G4" s="371"/>
      <c r="H4" s="369"/>
      <c r="I4" s="369"/>
      <c r="J4" s="369"/>
    </row>
    <row r="5" spans="1:12" s="4" customFormat="1" ht="20.100000000000001" customHeight="1" thickBot="1" x14ac:dyDescent="0.25">
      <c r="A5" s="21"/>
      <c r="B5" s="116" t="s">
        <v>1174</v>
      </c>
      <c r="C5" s="221" t="s">
        <v>1183</v>
      </c>
      <c r="D5" s="118" t="s">
        <v>1178</v>
      </c>
      <c r="E5" s="117" t="s">
        <v>1213</v>
      </c>
      <c r="F5" s="130" t="s">
        <v>1177</v>
      </c>
      <c r="G5" s="131">
        <f>Содержание!F26</f>
        <v>0</v>
      </c>
      <c r="H5" s="129">
        <f>SUM(H6:H74)</f>
        <v>0</v>
      </c>
      <c r="I5" s="132">
        <f>SUM(I6:I74)</f>
        <v>0</v>
      </c>
      <c r="J5" s="132">
        <f>SUM(J6:J74)</f>
        <v>0</v>
      </c>
    </row>
    <row r="6" spans="1:12" ht="30" customHeight="1" x14ac:dyDescent="0.2">
      <c r="A6" s="56"/>
      <c r="B6" s="120" t="s">
        <v>1007</v>
      </c>
      <c r="C6" s="256" t="s">
        <v>1008</v>
      </c>
      <c r="D6" s="141"/>
      <c r="E6" s="240">
        <v>1</v>
      </c>
      <c r="F6" s="259">
        <f>VLOOKUP(C6,Лист1!C636:E695,3,0)</f>
        <v>446.53140000000002</v>
      </c>
      <c r="G6" s="241">
        <f>F6-F6*$G$5</f>
        <v>446.53140000000002</v>
      </c>
      <c r="H6" s="147">
        <f t="shared" ref="H6:H11" si="0">D6*G6</f>
        <v>0</v>
      </c>
      <c r="I6" s="147">
        <f>VLOOKUP(C6,Лист1!C636:H694,6,0)</f>
        <v>0</v>
      </c>
      <c r="J6" s="147">
        <f>VLOOKUP(C6,Лист1!C636:I694,7,0)</f>
        <v>0</v>
      </c>
    </row>
    <row r="7" spans="1:12" ht="30" customHeight="1" x14ac:dyDescent="0.2">
      <c r="A7" s="52"/>
      <c r="B7" s="120" t="s">
        <v>1009</v>
      </c>
      <c r="C7" s="256" t="s">
        <v>1010</v>
      </c>
      <c r="D7" s="142"/>
      <c r="E7" s="240">
        <v>1</v>
      </c>
      <c r="F7" s="259">
        <f>VLOOKUP(C7,Лист1!C637:E701,3,0)</f>
        <v>4731.7095000000008</v>
      </c>
      <c r="G7" s="235">
        <f t="shared" ref="G7:G74" si="1">F7-F7*$G$5</f>
        <v>4731.7095000000008</v>
      </c>
      <c r="H7" s="149">
        <f t="shared" si="0"/>
        <v>0</v>
      </c>
      <c r="I7" s="149">
        <f>VLOOKUP(C7,Лист1!C637:H695,6,0)</f>
        <v>0</v>
      </c>
      <c r="J7" s="149">
        <f>VLOOKUP(C7,Лист1!C637:I695,7,0)</f>
        <v>0</v>
      </c>
    </row>
    <row r="8" spans="1:12" ht="30" customHeight="1" x14ac:dyDescent="0.2">
      <c r="A8" s="56"/>
      <c r="B8" s="120" t="s">
        <v>1011</v>
      </c>
      <c r="C8" s="256" t="s">
        <v>1012</v>
      </c>
      <c r="D8" s="142"/>
      <c r="E8" s="240">
        <v>1</v>
      </c>
      <c r="F8" s="259">
        <f>VLOOKUP(C8,Лист1!C638:E702,3,0)</f>
        <v>8220.7251000000015</v>
      </c>
      <c r="G8" s="235">
        <f t="shared" si="1"/>
        <v>8220.7251000000015</v>
      </c>
      <c r="H8" s="149">
        <f t="shared" si="0"/>
        <v>0</v>
      </c>
      <c r="I8" s="149">
        <f>VLOOKUP(C8,Лист1!C638:H701,6,0)</f>
        <v>0</v>
      </c>
      <c r="J8" s="149">
        <f>VLOOKUP(C8,Лист1!C638:I701,7,0)</f>
        <v>0</v>
      </c>
    </row>
    <row r="9" spans="1:12" ht="30" customHeight="1" x14ac:dyDescent="0.2">
      <c r="A9" s="56"/>
      <c r="B9" s="120" t="s">
        <v>1013</v>
      </c>
      <c r="C9" s="256" t="s">
        <v>1014</v>
      </c>
      <c r="D9" s="142"/>
      <c r="E9" s="240">
        <v>1</v>
      </c>
      <c r="F9" s="259">
        <f>VLOOKUP(C9,Лист1!C639:E703,3,0)</f>
        <v>11959.4097</v>
      </c>
      <c r="G9" s="235">
        <f t="shared" si="1"/>
        <v>11959.4097</v>
      </c>
      <c r="H9" s="149">
        <f t="shared" si="0"/>
        <v>0</v>
      </c>
      <c r="I9" s="149">
        <f>VLOOKUP(C9,Лист1!C639:H702,6,0)</f>
        <v>0</v>
      </c>
      <c r="J9" s="149">
        <f>VLOOKUP(C9,Лист1!C639:I702,7,0)</f>
        <v>0</v>
      </c>
    </row>
    <row r="10" spans="1:12" ht="30" customHeight="1" x14ac:dyDescent="0.2">
      <c r="A10" s="56"/>
      <c r="B10" s="120" t="s">
        <v>1015</v>
      </c>
      <c r="C10" s="256" t="s">
        <v>1016</v>
      </c>
      <c r="D10" s="142"/>
      <c r="E10" s="240">
        <v>1</v>
      </c>
      <c r="F10" s="259">
        <f>VLOOKUP(C10,Лист1!C640:E704,3,0)</f>
        <v>16342.603200000001</v>
      </c>
      <c r="G10" s="235">
        <f t="shared" si="1"/>
        <v>16342.603200000001</v>
      </c>
      <c r="H10" s="149">
        <f t="shared" si="0"/>
        <v>0</v>
      </c>
      <c r="I10" s="149">
        <f>VLOOKUP(C10,Лист1!C640:H703,6,0)</f>
        <v>0</v>
      </c>
      <c r="J10" s="149">
        <f>VLOOKUP(C10,Лист1!C640:I703,7,0)</f>
        <v>0</v>
      </c>
    </row>
    <row r="11" spans="1:12" ht="30" customHeight="1" thickBot="1" x14ac:dyDescent="0.25">
      <c r="A11" s="56"/>
      <c r="B11" s="120" t="s">
        <v>1017</v>
      </c>
      <c r="C11" s="256" t="s">
        <v>1018</v>
      </c>
      <c r="D11" s="143"/>
      <c r="E11" s="240">
        <v>1</v>
      </c>
      <c r="F11" s="259">
        <f>VLOOKUP(C11,Лист1!C641:E705,3,0)</f>
        <v>27046.372500000001</v>
      </c>
      <c r="G11" s="235">
        <f t="shared" si="1"/>
        <v>27046.372500000001</v>
      </c>
      <c r="H11" s="149">
        <f t="shared" si="0"/>
        <v>0</v>
      </c>
      <c r="I11" s="149">
        <f>VLOOKUP(C11,Лист1!C641:H704,6,0)</f>
        <v>0</v>
      </c>
      <c r="J11" s="149">
        <f>VLOOKUP(C11,Лист1!C641:I704,7,0)</f>
        <v>0</v>
      </c>
    </row>
    <row r="12" spans="1:12" ht="4.95" customHeight="1" thickBot="1" x14ac:dyDescent="0.25">
      <c r="A12" s="55"/>
      <c r="B12" s="172"/>
      <c r="C12" s="242"/>
      <c r="D12" s="49"/>
      <c r="E12" s="162"/>
      <c r="F12" s="243"/>
      <c r="G12" s="163"/>
      <c r="H12" s="150"/>
      <c r="I12" s="257"/>
      <c r="J12" s="238"/>
    </row>
    <row r="13" spans="1:12" ht="30" customHeight="1" x14ac:dyDescent="0.2">
      <c r="A13" s="56"/>
      <c r="B13" s="120" t="s">
        <v>1019</v>
      </c>
      <c r="C13" s="256" t="s">
        <v>1020</v>
      </c>
      <c r="D13" s="141"/>
      <c r="E13" s="240">
        <v>1</v>
      </c>
      <c r="F13" s="224">
        <f>VLOOKUP(C13,Лист1!C637:E694,3,0)</f>
        <v>992.21220000000005</v>
      </c>
      <c r="G13" s="235">
        <f t="shared" si="1"/>
        <v>992.21220000000005</v>
      </c>
      <c r="H13" s="149">
        <f>D13*G13</f>
        <v>0</v>
      </c>
      <c r="I13" s="149">
        <f>VLOOKUP(C13,Лист1!C636:H694,6,0)</f>
        <v>0</v>
      </c>
      <c r="J13" s="149">
        <f>VLOOKUP(C13,Лист1!C642:I694,7,0)</f>
        <v>0</v>
      </c>
    </row>
    <row r="14" spans="1:12" ht="30" customHeight="1" x14ac:dyDescent="0.2">
      <c r="A14" s="56"/>
      <c r="B14" s="120" t="s">
        <v>1021</v>
      </c>
      <c r="C14" s="256" t="s">
        <v>1022</v>
      </c>
      <c r="D14" s="142"/>
      <c r="E14" s="240">
        <v>1</v>
      </c>
      <c r="F14" s="224">
        <f>VLOOKUP(C14,Лист1!C638:E695,3,0)</f>
        <v>1453.7880000000002</v>
      </c>
      <c r="G14" s="235">
        <f t="shared" si="1"/>
        <v>1453.7880000000002</v>
      </c>
      <c r="H14" s="149">
        <f>D14*G14</f>
        <v>0</v>
      </c>
      <c r="I14" s="149">
        <f>VLOOKUP(C14,Лист1!C637:H695,6,0)</f>
        <v>0</v>
      </c>
      <c r="J14" s="149">
        <f>VLOOKUP(C14,Лист1!C643:I695,7,0)</f>
        <v>0</v>
      </c>
    </row>
    <row r="15" spans="1:12" ht="30" customHeight="1" x14ac:dyDescent="0.2">
      <c r="A15" s="64"/>
      <c r="B15" s="120" t="s">
        <v>1023</v>
      </c>
      <c r="C15" s="256" t="s">
        <v>1024</v>
      </c>
      <c r="D15" s="142"/>
      <c r="E15" s="240">
        <v>1</v>
      </c>
      <c r="F15" s="224">
        <f>VLOOKUP(C15,Лист1!C639:E701,3,0)</f>
        <v>2120.7689999999998</v>
      </c>
      <c r="G15" s="235">
        <f t="shared" si="1"/>
        <v>2120.7689999999998</v>
      </c>
      <c r="H15" s="149">
        <f>D15*G15</f>
        <v>0</v>
      </c>
      <c r="I15" s="149">
        <f>VLOOKUP(C15,Лист1!C638:H701,6,0)</f>
        <v>0</v>
      </c>
      <c r="J15" s="149">
        <f>VLOOKUP(C15,Лист1!C644:I701,7,0)</f>
        <v>0</v>
      </c>
    </row>
    <row r="16" spans="1:12" ht="30" customHeight="1" thickBot="1" x14ac:dyDescent="0.25">
      <c r="A16" s="56"/>
      <c r="B16" s="120" t="s">
        <v>1025</v>
      </c>
      <c r="C16" s="256" t="s">
        <v>1026</v>
      </c>
      <c r="D16" s="143"/>
      <c r="E16" s="240">
        <v>1</v>
      </c>
      <c r="F16" s="224">
        <f>VLOOKUP(C16,Лист1!C640:E702,3,0)</f>
        <v>2583.7244999999998</v>
      </c>
      <c r="G16" s="235">
        <f t="shared" si="1"/>
        <v>2583.7244999999998</v>
      </c>
      <c r="H16" s="149">
        <f>D16*G16</f>
        <v>0</v>
      </c>
      <c r="I16" s="149">
        <f>VLOOKUP(C16,Лист1!C639:H702,6,0)</f>
        <v>0</v>
      </c>
      <c r="J16" s="149">
        <f>VLOOKUP(C16,Лист1!C645:I702,7,0)</f>
        <v>0</v>
      </c>
    </row>
    <row r="17" spans="1:10" ht="4.95" customHeight="1" thickBot="1" x14ac:dyDescent="0.25">
      <c r="A17" s="55"/>
      <c r="B17" s="172"/>
      <c r="C17" s="242"/>
      <c r="D17" s="49"/>
      <c r="E17" s="162"/>
      <c r="F17" s="243"/>
      <c r="G17" s="163"/>
      <c r="H17" s="150"/>
      <c r="I17" s="257"/>
      <c r="J17" s="238"/>
    </row>
    <row r="18" spans="1:10" ht="30" customHeight="1" x14ac:dyDescent="0.2">
      <c r="A18" s="56"/>
      <c r="B18" s="120" t="s">
        <v>1027</v>
      </c>
      <c r="C18" s="256" t="s">
        <v>1028</v>
      </c>
      <c r="D18" s="141"/>
      <c r="E18" s="240">
        <v>1</v>
      </c>
      <c r="F18" s="224">
        <f>VLOOKUP(C18,Лист1!C642:E704,3,0)</f>
        <v>156.39750000000001</v>
      </c>
      <c r="G18" s="235">
        <f t="shared" si="1"/>
        <v>156.39750000000001</v>
      </c>
      <c r="H18" s="149">
        <f t="shared" ref="H18:H23" si="2">D18*G18</f>
        <v>0</v>
      </c>
      <c r="I18" s="149">
        <f>VLOOKUP(C18,Лист1!C641:H704,6,0)</f>
        <v>0</v>
      </c>
      <c r="J18" s="149">
        <f>VLOOKUP(C18,Лист1!C646:I694,7,0)</f>
        <v>0</v>
      </c>
    </row>
    <row r="19" spans="1:10" ht="30" customHeight="1" x14ac:dyDescent="0.2">
      <c r="A19" s="56"/>
      <c r="B19" s="120" t="s">
        <v>1029</v>
      </c>
      <c r="C19" s="256" t="s">
        <v>1030</v>
      </c>
      <c r="D19" s="142"/>
      <c r="E19" s="240">
        <v>1</v>
      </c>
      <c r="F19" s="224">
        <f>VLOOKUP(C19,Лист1!C643:E705,3,0)</f>
        <v>549.81990000000008</v>
      </c>
      <c r="G19" s="235">
        <f t="shared" si="1"/>
        <v>549.81990000000008</v>
      </c>
      <c r="H19" s="149">
        <f t="shared" si="2"/>
        <v>0</v>
      </c>
      <c r="I19" s="149">
        <f>VLOOKUP(C19,Лист1!C642:H705,6,0)</f>
        <v>0</v>
      </c>
      <c r="J19" s="149">
        <f>VLOOKUP(C19,Лист1!C647:I695,7,0)</f>
        <v>0</v>
      </c>
    </row>
    <row r="20" spans="1:10" ht="30" customHeight="1" x14ac:dyDescent="0.2">
      <c r="A20" s="56"/>
      <c r="B20" s="120" t="s">
        <v>1031</v>
      </c>
      <c r="C20" s="256" t="s">
        <v>1032</v>
      </c>
      <c r="D20" s="142"/>
      <c r="E20" s="240">
        <v>1</v>
      </c>
      <c r="F20" s="224">
        <f>VLOOKUP(C20,Лист1!C644:E707,3,0)</f>
        <v>899.50770000000011</v>
      </c>
      <c r="G20" s="235">
        <f t="shared" si="1"/>
        <v>899.50770000000011</v>
      </c>
      <c r="H20" s="149">
        <f t="shared" si="2"/>
        <v>0</v>
      </c>
      <c r="I20" s="149">
        <f>VLOOKUP(C20,Лист1!C643:H707,6,0)</f>
        <v>0</v>
      </c>
      <c r="J20" s="149">
        <f>VLOOKUP(C20,Лист1!C648:I701,7,0)</f>
        <v>0</v>
      </c>
    </row>
    <row r="21" spans="1:10" ht="30" customHeight="1" x14ac:dyDescent="0.2">
      <c r="A21" s="56"/>
      <c r="B21" s="120" t="s">
        <v>1033</v>
      </c>
      <c r="C21" s="256" t="s">
        <v>1034</v>
      </c>
      <c r="D21" s="142"/>
      <c r="E21" s="240">
        <v>1</v>
      </c>
      <c r="F21" s="224">
        <f>VLOOKUP(C21,Лист1!C645:E708,3,0)</f>
        <v>1800.6408000000001</v>
      </c>
      <c r="G21" s="235">
        <f t="shared" si="1"/>
        <v>1800.6408000000001</v>
      </c>
      <c r="H21" s="149">
        <f t="shared" si="2"/>
        <v>0</v>
      </c>
      <c r="I21" s="149">
        <f>VLOOKUP(C21,Лист1!C644:H708,6,0)</f>
        <v>0</v>
      </c>
      <c r="J21" s="149">
        <f>VLOOKUP(C21,Лист1!C649:I702,7,0)</f>
        <v>0</v>
      </c>
    </row>
    <row r="22" spans="1:10" ht="30" customHeight="1" x14ac:dyDescent="0.2">
      <c r="A22" s="56"/>
      <c r="B22" s="120" t="s">
        <v>1035</v>
      </c>
      <c r="C22" s="256" t="s">
        <v>1036</v>
      </c>
      <c r="D22" s="142"/>
      <c r="E22" s="240">
        <v>1</v>
      </c>
      <c r="F22" s="224">
        <f>VLOOKUP(C22,Лист1!C646:E709,3,0)</f>
        <v>2569.8519000000001</v>
      </c>
      <c r="G22" s="235">
        <f t="shared" si="1"/>
        <v>2569.8519000000001</v>
      </c>
      <c r="H22" s="149">
        <f t="shared" si="2"/>
        <v>0</v>
      </c>
      <c r="I22" s="149">
        <f>VLOOKUP(C22,Лист1!C645:H709,6,0)</f>
        <v>0</v>
      </c>
      <c r="J22" s="149">
        <f>VLOOKUP(C22,Лист1!C650:I703,7,0)</f>
        <v>0</v>
      </c>
    </row>
    <row r="23" spans="1:10" ht="30" customHeight="1" thickBot="1" x14ac:dyDescent="0.25">
      <c r="A23" s="56"/>
      <c r="B23" s="120" t="s">
        <v>1037</v>
      </c>
      <c r="C23" s="256" t="s">
        <v>1038</v>
      </c>
      <c r="D23" s="143"/>
      <c r="E23" s="240">
        <v>1</v>
      </c>
      <c r="F23" s="224">
        <f>VLOOKUP(C23,Лист1!C647:E710,3,0)</f>
        <v>6473.1176999999998</v>
      </c>
      <c r="G23" s="235">
        <f t="shared" si="1"/>
        <v>6473.1176999999998</v>
      </c>
      <c r="H23" s="149">
        <f t="shared" si="2"/>
        <v>0</v>
      </c>
      <c r="I23" s="149">
        <f>VLOOKUP(C23,Лист1!C646:H710,6,0)</f>
        <v>0</v>
      </c>
      <c r="J23" s="149">
        <f>VLOOKUP(C23,Лист1!C651:I704,7,0)</f>
        <v>0</v>
      </c>
    </row>
    <row r="24" spans="1:10" ht="4.95" customHeight="1" thickBot="1" x14ac:dyDescent="0.25">
      <c r="A24" s="55"/>
      <c r="B24" s="172"/>
      <c r="C24" s="242"/>
      <c r="D24" s="49"/>
      <c r="E24" s="162"/>
      <c r="F24" s="243"/>
      <c r="G24" s="163"/>
      <c r="H24" s="150"/>
      <c r="I24" s="257"/>
      <c r="J24" s="238"/>
    </row>
    <row r="25" spans="1:10" ht="30" customHeight="1" x14ac:dyDescent="0.2">
      <c r="A25" s="64"/>
      <c r="B25" s="120" t="s">
        <v>1039</v>
      </c>
      <c r="C25" s="256" t="s">
        <v>1040</v>
      </c>
      <c r="D25" s="141"/>
      <c r="E25" s="240">
        <v>1</v>
      </c>
      <c r="F25" s="224">
        <f>VLOOKUP(C25,Лист1!C649:E712,3,0)</f>
        <v>823.24619999999993</v>
      </c>
      <c r="G25" s="235">
        <f t="shared" si="1"/>
        <v>823.24619999999993</v>
      </c>
      <c r="H25" s="149">
        <f t="shared" ref="H25:H30" si="3">D25*G25</f>
        <v>0</v>
      </c>
      <c r="I25" s="149">
        <f>VLOOKUP(C25,Лист1!C648:H712,6,0)</f>
        <v>0</v>
      </c>
      <c r="J25" s="149">
        <f>VLOOKUP(C25,Лист1!C652:I693,7,0)</f>
        <v>0</v>
      </c>
    </row>
    <row r="26" spans="1:10" ht="30" customHeight="1" x14ac:dyDescent="0.2">
      <c r="A26" s="56"/>
      <c r="B26" s="120" t="s">
        <v>1041</v>
      </c>
      <c r="C26" s="256" t="s">
        <v>1042</v>
      </c>
      <c r="D26" s="142"/>
      <c r="E26" s="240">
        <v>1</v>
      </c>
      <c r="F26" s="224">
        <f>VLOOKUP(C26,Лист1!C650:E713,3,0)</f>
        <v>1493.0244000000002</v>
      </c>
      <c r="G26" s="235">
        <f t="shared" si="1"/>
        <v>1493.0244000000002</v>
      </c>
      <c r="H26" s="149">
        <f t="shared" si="3"/>
        <v>0</v>
      </c>
      <c r="I26" s="149">
        <f>VLOOKUP(C26,Лист1!C649:H713,6,0)</f>
        <v>0</v>
      </c>
      <c r="J26" s="149">
        <f>VLOOKUP(C26,Лист1!C653:I694,7,0)</f>
        <v>0</v>
      </c>
    </row>
    <row r="27" spans="1:10" ht="30" customHeight="1" x14ac:dyDescent="0.2">
      <c r="A27" s="56"/>
      <c r="B27" s="120" t="s">
        <v>1043</v>
      </c>
      <c r="C27" s="256" t="s">
        <v>1044</v>
      </c>
      <c r="D27" s="142"/>
      <c r="E27" s="240">
        <v>1</v>
      </c>
      <c r="F27" s="224">
        <f>VLOOKUP(C27,Лист1!C651:E714,3,0)</f>
        <v>2571.4962</v>
      </c>
      <c r="G27" s="235">
        <f t="shared" si="1"/>
        <v>2571.4962</v>
      </c>
      <c r="H27" s="149">
        <f t="shared" si="3"/>
        <v>0</v>
      </c>
      <c r="I27" s="149">
        <f>VLOOKUP(C27,Лист1!C650:H714,6,0)</f>
        <v>0</v>
      </c>
      <c r="J27" s="149">
        <f>VLOOKUP(C27,Лист1!C654:I695,7,0)</f>
        <v>0</v>
      </c>
    </row>
    <row r="28" spans="1:10" ht="30" customHeight="1" x14ac:dyDescent="0.2">
      <c r="A28" s="64"/>
      <c r="B28" s="120" t="s">
        <v>1045</v>
      </c>
      <c r="C28" s="256" t="s">
        <v>1046</v>
      </c>
      <c r="D28" s="142"/>
      <c r="E28" s="240">
        <v>1</v>
      </c>
      <c r="F28" s="224">
        <f>VLOOKUP(C28,Лист1!C652:E715,3,0)</f>
        <v>4194.590400000001</v>
      </c>
      <c r="G28" s="235">
        <f t="shared" si="1"/>
        <v>4194.590400000001</v>
      </c>
      <c r="H28" s="149">
        <f t="shared" si="3"/>
        <v>0</v>
      </c>
      <c r="I28" s="149">
        <f>VLOOKUP(C28,Лист1!C651:H715,6,0)</f>
        <v>0</v>
      </c>
      <c r="J28" s="149">
        <f>VLOOKUP(C28,Лист1!C655:I701,7,0)</f>
        <v>0</v>
      </c>
    </row>
    <row r="29" spans="1:10" ht="30" customHeight="1" x14ac:dyDescent="0.2">
      <c r="A29" s="56"/>
      <c r="B29" s="120" t="s">
        <v>1047</v>
      </c>
      <c r="C29" s="256" t="s">
        <v>1048</v>
      </c>
      <c r="D29" s="142"/>
      <c r="E29" s="240">
        <v>1</v>
      </c>
      <c r="F29" s="224">
        <f>VLOOKUP(C29,Лист1!C653:E716,3,0)</f>
        <v>6544.2006000000001</v>
      </c>
      <c r="G29" s="235">
        <f t="shared" si="1"/>
        <v>6544.2006000000001</v>
      </c>
      <c r="H29" s="149">
        <f t="shared" si="3"/>
        <v>0</v>
      </c>
      <c r="I29" s="149">
        <f>VLOOKUP(C29,Лист1!C652:H716,6,0)</f>
        <v>0</v>
      </c>
      <c r="J29" s="149">
        <f>VLOOKUP(C29,Лист1!C656:I702,7,0)</f>
        <v>0</v>
      </c>
    </row>
    <row r="30" spans="1:10" ht="30" customHeight="1" thickBot="1" x14ac:dyDescent="0.25">
      <c r="A30" s="56"/>
      <c r="B30" s="120" t="s">
        <v>1049</v>
      </c>
      <c r="C30" s="256" t="s">
        <v>1050</v>
      </c>
      <c r="D30" s="143"/>
      <c r="E30" s="240">
        <v>1</v>
      </c>
      <c r="F30" s="224">
        <f>VLOOKUP(C30,Лист1!C654:E717,3,0)</f>
        <v>14353.945200000002</v>
      </c>
      <c r="G30" s="235">
        <f t="shared" si="1"/>
        <v>14353.945200000002</v>
      </c>
      <c r="H30" s="149">
        <f t="shared" si="3"/>
        <v>0</v>
      </c>
      <c r="I30" s="149">
        <f>VLOOKUP(C30,Лист1!C653:H717,6,0)</f>
        <v>0</v>
      </c>
      <c r="J30" s="149">
        <f>VLOOKUP(C30,Лист1!C657:I703,7,0)</f>
        <v>0</v>
      </c>
    </row>
    <row r="31" spans="1:10" ht="4.95" customHeight="1" thickBot="1" x14ac:dyDescent="0.25">
      <c r="A31" s="55"/>
      <c r="B31" s="172"/>
      <c r="C31" s="242"/>
      <c r="D31" s="49"/>
      <c r="E31" s="162"/>
      <c r="F31" s="243"/>
      <c r="G31" s="163"/>
      <c r="H31" s="150"/>
      <c r="I31" s="257"/>
      <c r="J31" s="238"/>
    </row>
    <row r="32" spans="1:10" ht="30" customHeight="1" x14ac:dyDescent="0.2">
      <c r="A32" s="64"/>
      <c r="B32" s="120" t="s">
        <v>1051</v>
      </c>
      <c r="C32" s="256" t="s">
        <v>1052</v>
      </c>
      <c r="D32" s="141"/>
      <c r="E32" s="240">
        <v>1</v>
      </c>
      <c r="F32" s="224">
        <f>VLOOKUP(C32,Лист1!C656:E719,3,0)</f>
        <v>708.14520000000005</v>
      </c>
      <c r="G32" s="235">
        <f t="shared" si="1"/>
        <v>708.14520000000005</v>
      </c>
      <c r="H32" s="149">
        <f t="shared" ref="H32:H37" si="4">D32*G32</f>
        <v>0</v>
      </c>
      <c r="I32" s="149">
        <f>VLOOKUP(C32,Лист1!C655:H719,6,0)</f>
        <v>0</v>
      </c>
      <c r="J32" s="149">
        <f>VLOOKUP(C32,Лист1!C652:I694,7,0)</f>
        <v>0</v>
      </c>
    </row>
    <row r="33" spans="1:10" ht="30" customHeight="1" x14ac:dyDescent="0.2">
      <c r="A33" s="56"/>
      <c r="B33" s="120" t="s">
        <v>1053</v>
      </c>
      <c r="C33" s="256" t="s">
        <v>1054</v>
      </c>
      <c r="D33" s="142"/>
      <c r="E33" s="240">
        <v>1</v>
      </c>
      <c r="F33" s="224">
        <f>VLOOKUP(C33,Лист1!C657:E720,3,0)</f>
        <v>1928.5938000000001</v>
      </c>
      <c r="G33" s="235">
        <f t="shared" si="1"/>
        <v>1928.5938000000001</v>
      </c>
      <c r="H33" s="149">
        <f t="shared" si="4"/>
        <v>0</v>
      </c>
      <c r="I33" s="149">
        <f>VLOOKUP(C33,Лист1!C656:H720,6,0)</f>
        <v>0</v>
      </c>
      <c r="J33" s="149">
        <f>VLOOKUP(C33,Лист1!C653:I695,7,0)</f>
        <v>0</v>
      </c>
    </row>
    <row r="34" spans="1:10" ht="30" customHeight="1" x14ac:dyDescent="0.2">
      <c r="A34" s="56"/>
      <c r="B34" s="120" t="s">
        <v>1055</v>
      </c>
      <c r="C34" s="256" t="s">
        <v>1056</v>
      </c>
      <c r="D34" s="142"/>
      <c r="E34" s="240">
        <v>1</v>
      </c>
      <c r="F34" s="224">
        <f>VLOOKUP(C34,Лист1!C658:E721,3,0)</f>
        <v>2673.9342000000001</v>
      </c>
      <c r="G34" s="235">
        <f t="shared" si="1"/>
        <v>2673.9342000000001</v>
      </c>
      <c r="H34" s="149">
        <f t="shared" si="4"/>
        <v>0</v>
      </c>
      <c r="I34" s="149">
        <f>VLOOKUP(C34,Лист1!C657:H721,6,0)</f>
        <v>0</v>
      </c>
      <c r="J34" s="149">
        <f>VLOOKUP(C34,Лист1!C654:I701,7,0)</f>
        <v>0</v>
      </c>
    </row>
    <row r="35" spans="1:10" ht="30" customHeight="1" x14ac:dyDescent="0.2">
      <c r="A35" s="64"/>
      <c r="B35" s="120" t="s">
        <v>1057</v>
      </c>
      <c r="C35" s="256" t="s">
        <v>1058</v>
      </c>
      <c r="D35" s="142"/>
      <c r="E35" s="240">
        <v>1</v>
      </c>
      <c r="F35" s="224">
        <f>VLOOKUP(C35,Лист1!C659:E722,3,0)</f>
        <v>4579.7723999999998</v>
      </c>
      <c r="G35" s="235">
        <f t="shared" si="1"/>
        <v>4579.7723999999998</v>
      </c>
      <c r="H35" s="149">
        <f t="shared" si="4"/>
        <v>0</v>
      </c>
      <c r="I35" s="149">
        <f>VLOOKUP(C35,Лист1!C658:H722,6,0)</f>
        <v>0</v>
      </c>
      <c r="J35" s="149">
        <f>VLOOKUP(C35,Лист1!C655:I702,7,0)</f>
        <v>0</v>
      </c>
    </row>
    <row r="36" spans="1:10" ht="30" customHeight="1" x14ac:dyDescent="0.2">
      <c r="A36" s="56"/>
      <c r="B36" s="120" t="s">
        <v>1059</v>
      </c>
      <c r="C36" s="256" t="s">
        <v>1060</v>
      </c>
      <c r="D36" s="142"/>
      <c r="E36" s="240">
        <v>1</v>
      </c>
      <c r="F36" s="224">
        <f>VLOOKUP(C36,Лист1!C660:E723,3,0)</f>
        <v>7772.2847999999994</v>
      </c>
      <c r="G36" s="235">
        <f t="shared" si="1"/>
        <v>7772.2847999999994</v>
      </c>
      <c r="H36" s="149">
        <f t="shared" si="4"/>
        <v>0</v>
      </c>
      <c r="I36" s="149">
        <f>VLOOKUP(C36,Лист1!C659:H723,6,0)</f>
        <v>0</v>
      </c>
      <c r="J36" s="149">
        <f>VLOOKUP(C36,Лист1!C656:I703,7,0)</f>
        <v>0</v>
      </c>
    </row>
    <row r="37" spans="1:10" ht="30" customHeight="1" thickBot="1" x14ac:dyDescent="0.25">
      <c r="A37" s="56"/>
      <c r="B37" s="120" t="s">
        <v>1061</v>
      </c>
      <c r="C37" s="256" t="s">
        <v>1062</v>
      </c>
      <c r="D37" s="143"/>
      <c r="E37" s="240">
        <v>1</v>
      </c>
      <c r="F37" s="224">
        <f>VLOOKUP(C37,Лист1!C661:E724,3,0)</f>
        <v>19308.466800000002</v>
      </c>
      <c r="G37" s="235">
        <f t="shared" si="1"/>
        <v>19308.466800000002</v>
      </c>
      <c r="H37" s="149">
        <f t="shared" si="4"/>
        <v>0</v>
      </c>
      <c r="I37" s="149">
        <f>VLOOKUP(C37,Лист1!C660:H724,6,0)</f>
        <v>0</v>
      </c>
      <c r="J37" s="149">
        <f>VLOOKUP(C37,Лист1!C657:I704,7,0)</f>
        <v>0</v>
      </c>
    </row>
    <row r="38" spans="1:10" ht="4.95" customHeight="1" thickBot="1" x14ac:dyDescent="0.25">
      <c r="A38" s="55"/>
      <c r="B38" s="172"/>
      <c r="C38" s="242"/>
      <c r="D38" s="49"/>
      <c r="E38" s="162"/>
      <c r="F38" s="243"/>
      <c r="G38" s="163"/>
      <c r="H38" s="150"/>
      <c r="I38" s="257"/>
      <c r="J38" s="238"/>
    </row>
    <row r="39" spans="1:10" ht="30" customHeight="1" x14ac:dyDescent="0.2">
      <c r="A39" s="56"/>
      <c r="B39" s="120" t="s">
        <v>1063</v>
      </c>
      <c r="C39" s="256" t="s">
        <v>1064</v>
      </c>
      <c r="D39" s="141"/>
      <c r="E39" s="240">
        <v>1</v>
      </c>
      <c r="F39" s="224">
        <f>VLOOKUP(C39,Лист1!C663:E726,3,0)</f>
        <v>1228.3866000000003</v>
      </c>
      <c r="G39" s="235">
        <f t="shared" si="1"/>
        <v>1228.3866000000003</v>
      </c>
      <c r="H39" s="149">
        <f t="shared" ref="H39:H47" si="5">D39*G39</f>
        <v>0</v>
      </c>
      <c r="I39" s="149">
        <f>VLOOKUP(C39,Лист1!C662:H726,6,0)</f>
        <v>0</v>
      </c>
      <c r="J39" s="149">
        <f>VLOOKUP(C39,Лист1!C659:I707,7,0)</f>
        <v>0</v>
      </c>
    </row>
    <row r="40" spans="1:10" ht="30" customHeight="1" x14ac:dyDescent="0.2">
      <c r="A40" s="56"/>
      <c r="B40" s="120" t="s">
        <v>1065</v>
      </c>
      <c r="C40" s="256" t="s">
        <v>1066</v>
      </c>
      <c r="D40" s="142"/>
      <c r="E40" s="240">
        <v>1</v>
      </c>
      <c r="F40" s="224">
        <f>VLOOKUP(C40,Лист1!C664:E727,3,0)</f>
        <v>1509.0705</v>
      </c>
      <c r="G40" s="235">
        <f t="shared" si="1"/>
        <v>1509.0705</v>
      </c>
      <c r="H40" s="149">
        <f t="shared" si="5"/>
        <v>0</v>
      </c>
      <c r="I40" s="149">
        <f>VLOOKUP(C40,Лист1!C663:H727,6,0)</f>
        <v>0</v>
      </c>
      <c r="J40" s="149">
        <f>VLOOKUP(C40,Лист1!C660:I708,7,0)</f>
        <v>0</v>
      </c>
    </row>
    <row r="41" spans="1:10" ht="30" customHeight="1" x14ac:dyDescent="0.2">
      <c r="A41" s="64"/>
      <c r="B41" s="120" t="s">
        <v>1067</v>
      </c>
      <c r="C41" s="256" t="s">
        <v>1068</v>
      </c>
      <c r="D41" s="142"/>
      <c r="E41" s="240">
        <v>1</v>
      </c>
      <c r="F41" s="224">
        <f>VLOOKUP(C41,Лист1!C665:E728,3,0)</f>
        <v>1648.6280999999999</v>
      </c>
      <c r="G41" s="235">
        <f t="shared" si="1"/>
        <v>1648.6280999999999</v>
      </c>
      <c r="H41" s="149">
        <f t="shared" si="5"/>
        <v>0</v>
      </c>
      <c r="I41" s="149">
        <f>VLOOKUP(C41,Лист1!C664:H728,6,0)</f>
        <v>0</v>
      </c>
      <c r="J41" s="149">
        <f>VLOOKUP(C41,Лист1!C661:I709,7,0)</f>
        <v>0</v>
      </c>
    </row>
    <row r="42" spans="1:10" ht="30" customHeight="1" x14ac:dyDescent="0.2">
      <c r="A42" s="56"/>
      <c r="B42" s="120" t="s">
        <v>1069</v>
      </c>
      <c r="C42" s="256" t="s">
        <v>1070</v>
      </c>
      <c r="D42" s="142"/>
      <c r="E42" s="240">
        <v>1</v>
      </c>
      <c r="F42" s="224">
        <f>VLOOKUP(C42,Лист1!C666:E729,3,0)</f>
        <v>2549.3453999999997</v>
      </c>
      <c r="G42" s="235">
        <f t="shared" si="1"/>
        <v>2549.3453999999997</v>
      </c>
      <c r="H42" s="149">
        <f t="shared" si="5"/>
        <v>0</v>
      </c>
      <c r="I42" s="149">
        <f>VLOOKUP(C42,Лист1!C665:H729,6,0)</f>
        <v>0</v>
      </c>
      <c r="J42" s="149">
        <f>VLOOKUP(C42,Лист1!C662:I710,7,0)</f>
        <v>0</v>
      </c>
    </row>
    <row r="43" spans="1:10" ht="30" customHeight="1" x14ac:dyDescent="0.2">
      <c r="A43" s="56"/>
      <c r="B43" s="120" t="s">
        <v>1071</v>
      </c>
      <c r="C43" s="256" t="s">
        <v>1072</v>
      </c>
      <c r="D43" s="142"/>
      <c r="E43" s="240">
        <v>1</v>
      </c>
      <c r="F43" s="224">
        <f>VLOOKUP(C43,Лист1!C667:E730,3,0)</f>
        <v>2831.5790999999999</v>
      </c>
      <c r="G43" s="235">
        <f t="shared" si="1"/>
        <v>2831.5790999999999</v>
      </c>
      <c r="H43" s="149">
        <f t="shared" si="5"/>
        <v>0</v>
      </c>
      <c r="I43" s="149">
        <f>VLOOKUP(C43,Лист1!C666:H730,6,0)</f>
        <v>0</v>
      </c>
      <c r="J43" s="149">
        <f>VLOOKUP(C43,Лист1!C663:I711,7,0)</f>
        <v>0</v>
      </c>
    </row>
    <row r="44" spans="1:10" ht="30" customHeight="1" x14ac:dyDescent="0.2">
      <c r="A44" s="64"/>
      <c r="B44" s="120" t="s">
        <v>1073</v>
      </c>
      <c r="C44" s="256" t="s">
        <v>1074</v>
      </c>
      <c r="D44" s="142"/>
      <c r="E44" s="240">
        <v>1</v>
      </c>
      <c r="F44" s="224">
        <f>VLOOKUP(C44,Лист1!C668:E731,3,0)</f>
        <v>3139.5546000000004</v>
      </c>
      <c r="G44" s="235">
        <f t="shared" si="1"/>
        <v>3139.5546000000004</v>
      </c>
      <c r="H44" s="149">
        <f t="shared" si="5"/>
        <v>0</v>
      </c>
      <c r="I44" s="149">
        <f>VLOOKUP(C44,Лист1!C667:H731,6,0)</f>
        <v>0</v>
      </c>
      <c r="J44" s="149">
        <f>VLOOKUP(C44,Лист1!C664:I712,7,0)</f>
        <v>0</v>
      </c>
    </row>
    <row r="45" spans="1:10" ht="30" customHeight="1" x14ac:dyDescent="0.2">
      <c r="A45" s="56"/>
      <c r="B45" s="120" t="s">
        <v>1075</v>
      </c>
      <c r="C45" s="256" t="s">
        <v>1076</v>
      </c>
      <c r="D45" s="142"/>
      <c r="E45" s="240">
        <v>1</v>
      </c>
      <c r="F45" s="224">
        <f>VLOOKUP(C45,Лист1!C669:E732,3,0)</f>
        <v>3295.8953999999999</v>
      </c>
      <c r="G45" s="235">
        <f t="shared" si="1"/>
        <v>3295.8953999999999</v>
      </c>
      <c r="H45" s="149">
        <f t="shared" si="5"/>
        <v>0</v>
      </c>
      <c r="I45" s="149">
        <f>VLOOKUP(C45,Лист1!C668:H732,6,0)</f>
        <v>0</v>
      </c>
      <c r="J45" s="149">
        <f>VLOOKUP(C45,Лист1!C665:I713,7,0)</f>
        <v>0</v>
      </c>
    </row>
    <row r="46" spans="1:10" ht="30" customHeight="1" x14ac:dyDescent="0.2">
      <c r="A46" s="56"/>
      <c r="B46" s="120" t="s">
        <v>1077</v>
      </c>
      <c r="C46" s="256" t="s">
        <v>1078</v>
      </c>
      <c r="D46" s="142"/>
      <c r="E46" s="240">
        <v>1</v>
      </c>
      <c r="F46" s="224">
        <f>VLOOKUP(C46,Лист1!C670:E733,3,0)</f>
        <v>3226.4189999999999</v>
      </c>
      <c r="G46" s="235">
        <f t="shared" si="1"/>
        <v>3226.4189999999999</v>
      </c>
      <c r="H46" s="149">
        <f t="shared" si="5"/>
        <v>0</v>
      </c>
      <c r="I46" s="149">
        <f>VLOOKUP(C46,Лист1!C669:H733,6,0)</f>
        <v>0</v>
      </c>
      <c r="J46" s="149">
        <f>VLOOKUP(C46,Лист1!C666:I714,7,0)</f>
        <v>0</v>
      </c>
    </row>
    <row r="47" spans="1:10" ht="30" customHeight="1" thickBot="1" x14ac:dyDescent="0.25">
      <c r="A47" s="64"/>
      <c r="B47" s="120" t="s">
        <v>1079</v>
      </c>
      <c r="C47" s="256" t="s">
        <v>1080</v>
      </c>
      <c r="D47" s="143"/>
      <c r="E47" s="240">
        <v>1</v>
      </c>
      <c r="F47" s="224">
        <f>VLOOKUP(C47,Лист1!C671:E734,3,0)</f>
        <v>8521.1406000000006</v>
      </c>
      <c r="G47" s="235">
        <f t="shared" si="1"/>
        <v>8521.1406000000006</v>
      </c>
      <c r="H47" s="149">
        <f t="shared" si="5"/>
        <v>0</v>
      </c>
      <c r="I47" s="149">
        <f>VLOOKUP(C47,Лист1!C670:H734,6,0)</f>
        <v>0</v>
      </c>
      <c r="J47" s="149">
        <f>VLOOKUP(C47,Лист1!C667:I715,7,0)</f>
        <v>0</v>
      </c>
    </row>
    <row r="48" spans="1:10" ht="4.95" customHeight="1" thickBot="1" x14ac:dyDescent="0.25">
      <c r="A48" s="65"/>
      <c r="B48" s="172"/>
      <c r="C48" s="242"/>
      <c r="D48" s="49"/>
      <c r="E48" s="162"/>
      <c r="F48" s="243"/>
      <c r="G48" s="163"/>
      <c r="H48" s="150"/>
      <c r="I48" s="257"/>
      <c r="J48" s="238"/>
    </row>
    <row r="49" spans="1:10" ht="30" customHeight="1" x14ac:dyDescent="0.2">
      <c r="A49" s="56"/>
      <c r="B49" s="120" t="s">
        <v>1081</v>
      </c>
      <c r="C49" s="256" t="s">
        <v>1082</v>
      </c>
      <c r="D49" s="141"/>
      <c r="E49" s="240">
        <v>1</v>
      </c>
      <c r="F49" s="224">
        <f>VLOOKUP(C49,Лист1!C673:E736,3,0)</f>
        <v>1228.3866000000003</v>
      </c>
      <c r="G49" s="235">
        <f t="shared" si="1"/>
        <v>1228.3866000000003</v>
      </c>
      <c r="H49" s="149">
        <f>D49*G49</f>
        <v>0</v>
      </c>
      <c r="I49" s="149">
        <f>VLOOKUP(C49,Лист1!C672:H736,6,0)</f>
        <v>0</v>
      </c>
      <c r="J49" s="149">
        <f>VLOOKUP(C49,Лист1!C669:I717,7,0)</f>
        <v>0</v>
      </c>
    </row>
    <row r="50" spans="1:10" ht="30" customHeight="1" x14ac:dyDescent="0.2">
      <c r="A50" s="56"/>
      <c r="B50" s="120" t="s">
        <v>1083</v>
      </c>
      <c r="C50" s="256" t="s">
        <v>1084</v>
      </c>
      <c r="D50" s="142"/>
      <c r="E50" s="240">
        <v>1</v>
      </c>
      <c r="F50" s="224">
        <f>VLOOKUP(C50,Лист1!C674:E737,3,0)</f>
        <v>1509.0705</v>
      </c>
      <c r="G50" s="235">
        <f t="shared" si="1"/>
        <v>1509.0705</v>
      </c>
      <c r="H50" s="149">
        <f>D50*G50</f>
        <v>0</v>
      </c>
      <c r="I50" s="149">
        <f>VLOOKUP(C50,Лист1!C673:H737,6,0)</f>
        <v>0</v>
      </c>
      <c r="J50" s="149">
        <f>VLOOKUP(C50,Лист1!C670:I718,7,0)</f>
        <v>0</v>
      </c>
    </row>
    <row r="51" spans="1:10" ht="30" customHeight="1" x14ac:dyDescent="0.2">
      <c r="A51" s="64"/>
      <c r="B51" s="120" t="s">
        <v>1085</v>
      </c>
      <c r="C51" s="256" t="s">
        <v>1086</v>
      </c>
      <c r="D51" s="142"/>
      <c r="E51" s="240">
        <v>1</v>
      </c>
      <c r="F51" s="224">
        <f>VLOOKUP(C51,Лист1!C675:E738,3,0)</f>
        <v>3100.4883</v>
      </c>
      <c r="G51" s="235">
        <f t="shared" si="1"/>
        <v>3100.4883</v>
      </c>
      <c r="H51" s="149">
        <f>D51*G51</f>
        <v>0</v>
      </c>
      <c r="I51" s="149">
        <f>VLOOKUP(C51,Лист1!C674:H738,6,0)</f>
        <v>0</v>
      </c>
      <c r="J51" s="149">
        <f>VLOOKUP(C51,Лист1!C671:I719,7,0)</f>
        <v>0</v>
      </c>
    </row>
    <row r="52" spans="1:10" ht="30" customHeight="1" thickBot="1" x14ac:dyDescent="0.25">
      <c r="A52" s="56"/>
      <c r="B52" s="120" t="s">
        <v>1087</v>
      </c>
      <c r="C52" s="256" t="s">
        <v>1088</v>
      </c>
      <c r="D52" s="143"/>
      <c r="E52" s="240">
        <v>1</v>
      </c>
      <c r="F52" s="224">
        <f>VLOOKUP(C52,Лист1!C676:E739,3,0)</f>
        <v>7327.0197000000007</v>
      </c>
      <c r="G52" s="235">
        <f t="shared" si="1"/>
        <v>7327.0197000000007</v>
      </c>
      <c r="H52" s="149">
        <f>D52*G52</f>
        <v>0</v>
      </c>
      <c r="I52" s="149">
        <f>VLOOKUP(C52,Лист1!C675:H739,6,0)</f>
        <v>0</v>
      </c>
      <c r="J52" s="149">
        <f>VLOOKUP(C52,Лист1!C672:I720,7,0)</f>
        <v>0</v>
      </c>
    </row>
    <row r="53" spans="1:10" ht="4.95" customHeight="1" thickBot="1" x14ac:dyDescent="0.25">
      <c r="A53" s="55"/>
      <c r="B53" s="172"/>
      <c r="C53" s="242"/>
      <c r="D53" s="49"/>
      <c r="E53" s="162"/>
      <c r="F53" s="243"/>
      <c r="G53" s="163"/>
      <c r="H53" s="150"/>
      <c r="I53" s="257"/>
      <c r="J53" s="238"/>
    </row>
    <row r="54" spans="1:10" ht="30" customHeight="1" x14ac:dyDescent="0.2">
      <c r="A54" s="56"/>
      <c r="B54" s="120" t="s">
        <v>1089</v>
      </c>
      <c r="C54" s="256" t="s">
        <v>1090</v>
      </c>
      <c r="D54" s="141"/>
      <c r="E54" s="240">
        <v>1</v>
      </c>
      <c r="F54" s="259">
        <f>VLOOKUP(C54,Лист1!C677:E694,3,0)</f>
        <v>36.571500000000007</v>
      </c>
      <c r="G54" s="235">
        <f t="shared" si="1"/>
        <v>36.571500000000007</v>
      </c>
      <c r="H54" s="149">
        <f t="shared" ref="H54:H59" si="6">D54*G54</f>
        <v>0</v>
      </c>
      <c r="I54" s="149">
        <f>VLOOKUP(C54,Лист1!C677:H741,6,0)</f>
        <v>0</v>
      </c>
      <c r="J54" s="149">
        <f>VLOOKUP(C54,Лист1!C674:I722,7,0)</f>
        <v>0</v>
      </c>
    </row>
    <row r="55" spans="1:10" ht="30" customHeight="1" x14ac:dyDescent="0.2">
      <c r="A55" s="64"/>
      <c r="B55" s="120" t="s">
        <v>1091</v>
      </c>
      <c r="C55" s="256" t="s">
        <v>1092</v>
      </c>
      <c r="D55" s="142"/>
      <c r="E55" s="240">
        <v>1</v>
      </c>
      <c r="F55" s="259">
        <f>VLOOKUP(C55,Лист1!C678:E695,3,0)</f>
        <v>87.866100000000003</v>
      </c>
      <c r="G55" s="235">
        <f t="shared" si="1"/>
        <v>87.866100000000003</v>
      </c>
      <c r="H55" s="149">
        <f t="shared" si="6"/>
        <v>0</v>
      </c>
      <c r="I55" s="149">
        <f>VLOOKUP(C55,Лист1!C678:H742,6,0)</f>
        <v>0</v>
      </c>
      <c r="J55" s="149">
        <f>VLOOKUP(C55,Лист1!C675:I723,7,0)</f>
        <v>0</v>
      </c>
    </row>
    <row r="56" spans="1:10" ht="30" customHeight="1" x14ac:dyDescent="0.2">
      <c r="A56" s="56"/>
      <c r="B56" s="120" t="s">
        <v>1093</v>
      </c>
      <c r="C56" s="256" t="s">
        <v>1094</v>
      </c>
      <c r="D56" s="142"/>
      <c r="E56" s="240">
        <v>1</v>
      </c>
      <c r="F56" s="259">
        <f>VLOOKUP(C56,Лист1!C679:E701,3,0)</f>
        <v>210.8673</v>
      </c>
      <c r="G56" s="235">
        <f t="shared" si="1"/>
        <v>210.8673</v>
      </c>
      <c r="H56" s="149">
        <f t="shared" si="6"/>
        <v>0</v>
      </c>
      <c r="I56" s="149">
        <f>VLOOKUP(C56,Лист1!C679:H743,6,0)</f>
        <v>0</v>
      </c>
      <c r="J56" s="149">
        <f>VLOOKUP(C56,Лист1!C676:I724,7,0)</f>
        <v>0</v>
      </c>
    </row>
    <row r="57" spans="1:10" ht="30" customHeight="1" x14ac:dyDescent="0.2">
      <c r="A57" s="56"/>
      <c r="B57" s="120" t="s">
        <v>1095</v>
      </c>
      <c r="C57" s="256" t="s">
        <v>1096</v>
      </c>
      <c r="D57" s="142"/>
      <c r="E57" s="240">
        <v>1</v>
      </c>
      <c r="F57" s="259">
        <f>VLOOKUP(C57,Лист1!C680:E702,3,0)</f>
        <v>383.97240000000005</v>
      </c>
      <c r="G57" s="235">
        <f t="shared" si="1"/>
        <v>383.97240000000005</v>
      </c>
      <c r="H57" s="149">
        <f t="shared" si="6"/>
        <v>0</v>
      </c>
      <c r="I57" s="149">
        <f>VLOOKUP(C57,Лист1!C680:H744,6,0)</f>
        <v>0</v>
      </c>
      <c r="J57" s="149">
        <f>VLOOKUP(C57,Лист1!C677:I725,7,0)</f>
        <v>0</v>
      </c>
    </row>
    <row r="58" spans="1:10" ht="30" customHeight="1" x14ac:dyDescent="0.2">
      <c r="A58" s="64"/>
      <c r="B58" s="120" t="s">
        <v>1097</v>
      </c>
      <c r="C58" s="256" t="s">
        <v>1098</v>
      </c>
      <c r="D58" s="142"/>
      <c r="E58" s="240">
        <v>1</v>
      </c>
      <c r="F58" s="259">
        <f>VLOOKUP(C58,Лист1!C681:E703,3,0)</f>
        <v>774.0684</v>
      </c>
      <c r="G58" s="235">
        <f t="shared" si="1"/>
        <v>774.0684</v>
      </c>
      <c r="H58" s="149">
        <f t="shared" si="6"/>
        <v>0</v>
      </c>
      <c r="I58" s="149">
        <f>VLOOKUP(C58,Лист1!C681:H745,6,0)</f>
        <v>0</v>
      </c>
      <c r="J58" s="149">
        <f>VLOOKUP(C58,Лист1!C678:I726,7,0)</f>
        <v>0</v>
      </c>
    </row>
    <row r="59" spans="1:10" ht="30" customHeight="1" thickBot="1" x14ac:dyDescent="0.25">
      <c r="A59" s="56"/>
      <c r="B59" s="120" t="s">
        <v>1099</v>
      </c>
      <c r="C59" s="256" t="s">
        <v>1100</v>
      </c>
      <c r="D59" s="143"/>
      <c r="E59" s="240">
        <v>1</v>
      </c>
      <c r="F59" s="259">
        <f>VLOOKUP(C59,Лист1!C682:E704,3,0)</f>
        <v>1403.9298000000003</v>
      </c>
      <c r="G59" s="235">
        <f t="shared" si="1"/>
        <v>1403.9298000000003</v>
      </c>
      <c r="H59" s="149">
        <f t="shared" si="6"/>
        <v>0</v>
      </c>
      <c r="I59" s="149">
        <f>VLOOKUP(C59,Лист1!C682:H746,6,0)</f>
        <v>0</v>
      </c>
      <c r="J59" s="149">
        <f>VLOOKUP(C59,Лист1!C679:I727,7,0)</f>
        <v>0</v>
      </c>
    </row>
    <row r="60" spans="1:10" ht="4.95" customHeight="1" thickBot="1" x14ac:dyDescent="0.25">
      <c r="A60" s="55"/>
      <c r="B60" s="172"/>
      <c r="C60" s="242"/>
      <c r="D60" s="49"/>
      <c r="E60" s="162"/>
      <c r="F60" s="243"/>
      <c r="G60" s="163"/>
      <c r="H60" s="150"/>
      <c r="I60" s="257"/>
      <c r="J60" s="238"/>
    </row>
    <row r="61" spans="1:10" ht="30" customHeight="1" x14ac:dyDescent="0.2">
      <c r="A61" s="56"/>
      <c r="B61" s="120" t="s">
        <v>1101</v>
      </c>
      <c r="C61" s="256" t="s">
        <v>1102</v>
      </c>
      <c r="D61" s="141"/>
      <c r="E61" s="240">
        <v>1</v>
      </c>
      <c r="F61" s="224">
        <f>VLOOKUP(C61,Лист1!C683:E694,3,0)</f>
        <v>4122.6948000000011</v>
      </c>
      <c r="G61" s="235">
        <f t="shared" si="1"/>
        <v>4122.6948000000011</v>
      </c>
      <c r="H61" s="149">
        <f>D61*G61</f>
        <v>0</v>
      </c>
      <c r="I61" s="149">
        <f>VLOOKUP(C61,Лист1!C683:H694,6,0)</f>
        <v>0</v>
      </c>
      <c r="J61" s="149">
        <f>VLOOKUP(C61,Лист1!C681:I729,7,0)</f>
        <v>0</v>
      </c>
    </row>
    <row r="62" spans="1:10" ht="30" customHeight="1" thickBot="1" x14ac:dyDescent="0.25">
      <c r="A62" s="64"/>
      <c r="B62" s="120" t="s">
        <v>1103</v>
      </c>
      <c r="C62" s="256" t="s">
        <v>1104</v>
      </c>
      <c r="D62" s="143"/>
      <c r="E62" s="240">
        <v>1</v>
      </c>
      <c r="F62" s="224">
        <f>VLOOKUP(C62,Лист1!C684:E695,3,0)</f>
        <v>10840.964400000001</v>
      </c>
      <c r="G62" s="235">
        <f t="shared" si="1"/>
        <v>10840.964400000001</v>
      </c>
      <c r="H62" s="149">
        <f>D62*G62</f>
        <v>0</v>
      </c>
      <c r="I62" s="149">
        <f>VLOOKUP(C62,Лист1!C684:H695,6,0)</f>
        <v>0</v>
      </c>
      <c r="J62" s="149">
        <f>VLOOKUP(C62,Лист1!C682:I730,7,0)</f>
        <v>0</v>
      </c>
    </row>
    <row r="63" spans="1:10" ht="4.95" customHeight="1" thickBot="1" x14ac:dyDescent="0.25">
      <c r="A63" s="65"/>
      <c r="B63" s="172"/>
      <c r="C63" s="242"/>
      <c r="D63" s="49"/>
      <c r="E63" s="162"/>
      <c r="F63" s="243"/>
      <c r="G63" s="163"/>
      <c r="H63" s="150"/>
      <c r="I63" s="257"/>
      <c r="J63" s="238"/>
    </row>
    <row r="64" spans="1:10" ht="30" customHeight="1" x14ac:dyDescent="0.2">
      <c r="A64" s="56"/>
      <c r="B64" s="120" t="s">
        <v>1105</v>
      </c>
      <c r="C64" s="256" t="s">
        <v>1106</v>
      </c>
      <c r="D64" s="141"/>
      <c r="E64" s="240">
        <v>1</v>
      </c>
      <c r="F64" s="224">
        <f>VLOOKUP(C64,Лист1!C683:E695,3,0)</f>
        <v>989.6418000000001</v>
      </c>
      <c r="G64" s="235">
        <f t="shared" si="1"/>
        <v>989.6418000000001</v>
      </c>
      <c r="H64" s="149">
        <f t="shared" ref="H64:H69" si="7">D64*G64</f>
        <v>0</v>
      </c>
      <c r="I64" s="149">
        <f>VLOOKUP(C64,Лист1!C683:H704,6,0)</f>
        <v>0</v>
      </c>
      <c r="J64" s="149">
        <f>VLOOKUP(C64,Лист1!C684:I732,7,0)</f>
        <v>0</v>
      </c>
    </row>
    <row r="65" spans="1:10" ht="30" customHeight="1" x14ac:dyDescent="0.2">
      <c r="A65" s="64"/>
      <c r="B65" s="120" t="s">
        <v>1107</v>
      </c>
      <c r="C65" s="256" t="s">
        <v>1108</v>
      </c>
      <c r="D65" s="142"/>
      <c r="E65" s="240">
        <v>1</v>
      </c>
      <c r="F65" s="224">
        <f>VLOOKUP(C65,Лист1!C684:E701,3,0)</f>
        <v>2362.1031000000003</v>
      </c>
      <c r="G65" s="235">
        <f t="shared" si="1"/>
        <v>2362.1031000000003</v>
      </c>
      <c r="H65" s="149">
        <f t="shared" si="7"/>
        <v>0</v>
      </c>
      <c r="I65" s="149">
        <f>VLOOKUP(C65,Лист1!C684:H705,6,0)</f>
        <v>0</v>
      </c>
      <c r="J65" s="149">
        <f>VLOOKUP(C65,Лист1!C685:I733,7,0)</f>
        <v>0</v>
      </c>
    </row>
    <row r="66" spans="1:10" ht="30" customHeight="1" x14ac:dyDescent="0.2">
      <c r="A66" s="56"/>
      <c r="B66" s="120" t="s">
        <v>1109</v>
      </c>
      <c r="C66" s="256" t="s">
        <v>1110</v>
      </c>
      <c r="D66" s="142"/>
      <c r="E66" s="240">
        <v>1</v>
      </c>
      <c r="F66" s="224">
        <f>VLOOKUP(C66,Лист1!C685:E702,3,0)</f>
        <v>3988.1079000000009</v>
      </c>
      <c r="G66" s="235">
        <f t="shared" si="1"/>
        <v>3988.1079000000009</v>
      </c>
      <c r="H66" s="149">
        <f t="shared" si="7"/>
        <v>0</v>
      </c>
      <c r="I66" s="149">
        <f>VLOOKUP(C66,Лист1!C685:H707,6,0)</f>
        <v>0</v>
      </c>
      <c r="J66" s="149">
        <f>VLOOKUP(C66,Лист1!C686:I734,7,0)</f>
        <v>0</v>
      </c>
    </row>
    <row r="67" spans="1:10" ht="30" customHeight="1" x14ac:dyDescent="0.2">
      <c r="A67" s="56"/>
      <c r="B67" s="120" t="s">
        <v>1111</v>
      </c>
      <c r="C67" s="256" t="s">
        <v>1112</v>
      </c>
      <c r="D67" s="142"/>
      <c r="E67" s="240">
        <v>1</v>
      </c>
      <c r="F67" s="224">
        <f>VLOOKUP(C67,Лист1!C686:E703,3,0)</f>
        <v>6860.8323000000009</v>
      </c>
      <c r="G67" s="235">
        <f t="shared" si="1"/>
        <v>6860.8323000000009</v>
      </c>
      <c r="H67" s="149">
        <f t="shared" si="7"/>
        <v>0</v>
      </c>
      <c r="I67" s="149">
        <f>VLOOKUP(C67,Лист1!C686:H708,6,0)</f>
        <v>0</v>
      </c>
      <c r="J67" s="149">
        <f>VLOOKUP(C67,Лист1!C687:I735,7,0)</f>
        <v>0</v>
      </c>
    </row>
    <row r="68" spans="1:10" ht="30" customHeight="1" x14ac:dyDescent="0.2">
      <c r="A68" s="64"/>
      <c r="B68" s="120" t="s">
        <v>1113</v>
      </c>
      <c r="C68" s="256" t="s">
        <v>1114</v>
      </c>
      <c r="D68" s="142"/>
      <c r="E68" s="240">
        <v>1</v>
      </c>
      <c r="F68" s="224">
        <f>VLOOKUP(C68,Лист1!C687:E704,3,0)</f>
        <v>10645.557299999999</v>
      </c>
      <c r="G68" s="235">
        <f t="shared" si="1"/>
        <v>10645.557299999999</v>
      </c>
      <c r="H68" s="149">
        <f t="shared" si="7"/>
        <v>0</v>
      </c>
      <c r="I68" s="149">
        <f>VLOOKUP(C68,Лист1!C687:H709,6,0)</f>
        <v>0</v>
      </c>
      <c r="J68" s="149">
        <f>VLOOKUP(C68,Лист1!C688:I736,7,0)</f>
        <v>0</v>
      </c>
    </row>
    <row r="69" spans="1:10" ht="30" customHeight="1" thickBot="1" x14ac:dyDescent="0.25">
      <c r="A69" s="56"/>
      <c r="B69" s="120" t="s">
        <v>1115</v>
      </c>
      <c r="C69" s="256" t="s">
        <v>1116</v>
      </c>
      <c r="D69" s="143"/>
      <c r="E69" s="240">
        <v>1</v>
      </c>
      <c r="F69" s="224">
        <f>VLOOKUP(C69,Лист1!C688:E705,3,0)</f>
        <v>19912.227300000002</v>
      </c>
      <c r="G69" s="235">
        <f t="shared" si="1"/>
        <v>19912.227300000002</v>
      </c>
      <c r="H69" s="149">
        <f t="shared" si="7"/>
        <v>0</v>
      </c>
      <c r="I69" s="149">
        <f>VLOOKUP(C69,Лист1!C688:H710,6,0)</f>
        <v>0</v>
      </c>
      <c r="J69" s="149">
        <f>VLOOKUP(C69,Лист1!C689:I737,7,0)</f>
        <v>0</v>
      </c>
    </row>
    <row r="70" spans="1:10" ht="4.95" customHeight="1" thickBot="1" x14ac:dyDescent="0.25">
      <c r="A70" s="55"/>
      <c r="B70" s="172"/>
      <c r="C70" s="242"/>
      <c r="D70" s="49"/>
      <c r="E70" s="162"/>
      <c r="F70" s="243"/>
      <c r="G70" s="163"/>
      <c r="H70" s="150"/>
      <c r="I70" s="257"/>
      <c r="J70" s="238"/>
    </row>
    <row r="71" spans="1:10" ht="30" customHeight="1" x14ac:dyDescent="0.2">
      <c r="A71" s="56"/>
      <c r="B71" s="120" t="s">
        <v>1117</v>
      </c>
      <c r="C71" s="256" t="s">
        <v>1118</v>
      </c>
      <c r="D71" s="141"/>
      <c r="E71" s="240">
        <v>1</v>
      </c>
      <c r="F71" s="224">
        <f>VLOOKUP(C71,Лист1!C690:E708,3,0)</f>
        <v>2088.5445</v>
      </c>
      <c r="G71" s="235">
        <f t="shared" si="1"/>
        <v>2088.5445</v>
      </c>
      <c r="H71" s="149">
        <f>D71*G71</f>
        <v>0</v>
      </c>
      <c r="I71" s="149">
        <f>VLOOKUP(C71,Лист1!C690:H712,6,0)</f>
        <v>0</v>
      </c>
      <c r="J71" s="149">
        <f>VLOOKUP(C71,Лист1!C691:I739,7,0)</f>
        <v>0</v>
      </c>
    </row>
    <row r="72" spans="1:10" ht="30" customHeight="1" x14ac:dyDescent="0.2">
      <c r="A72" s="56"/>
      <c r="B72" s="120" t="s">
        <v>1119</v>
      </c>
      <c r="C72" s="256" t="s">
        <v>1120</v>
      </c>
      <c r="D72" s="142"/>
      <c r="E72" s="240">
        <v>1</v>
      </c>
      <c r="F72" s="224">
        <f>VLOOKUP(C72,Лист1!C691:E709,3,0)</f>
        <v>3592.9656000000004</v>
      </c>
      <c r="G72" s="235">
        <f t="shared" si="1"/>
        <v>3592.9656000000004</v>
      </c>
      <c r="H72" s="149">
        <f>D72*G72</f>
        <v>0</v>
      </c>
      <c r="I72" s="149">
        <f>VLOOKUP(C72,Лист1!C691:H713,6,0)</f>
        <v>0</v>
      </c>
      <c r="J72" s="149">
        <f>VLOOKUP(C72,Лист1!C692:I740,7,0)</f>
        <v>0</v>
      </c>
    </row>
    <row r="73" spans="1:10" ht="30" customHeight="1" x14ac:dyDescent="0.2">
      <c r="A73" s="64"/>
      <c r="B73" s="120" t="s">
        <v>1121</v>
      </c>
      <c r="C73" s="256" t="s">
        <v>1122</v>
      </c>
      <c r="D73" s="142"/>
      <c r="E73" s="240">
        <v>1</v>
      </c>
      <c r="F73" s="224">
        <f>VLOOKUP(C73,Лист1!C692:E710,3,0)</f>
        <v>5532.1056000000008</v>
      </c>
      <c r="G73" s="235">
        <f t="shared" si="1"/>
        <v>5532.1056000000008</v>
      </c>
      <c r="H73" s="149">
        <f>D73*G73</f>
        <v>0</v>
      </c>
      <c r="I73" s="149">
        <f>VLOOKUP(C73,Лист1!C692:H714,6,0)</f>
        <v>0</v>
      </c>
      <c r="J73" s="149">
        <f>VLOOKUP(C73,Лист1!C693:I741,7,0)</f>
        <v>0</v>
      </c>
    </row>
    <row r="74" spans="1:10" ht="30" customHeight="1" thickBot="1" x14ac:dyDescent="0.25">
      <c r="A74" s="56"/>
      <c r="B74" s="120" t="s">
        <v>1123</v>
      </c>
      <c r="C74" s="256" t="s">
        <v>1124</v>
      </c>
      <c r="D74" s="143"/>
      <c r="E74" s="240">
        <v>1</v>
      </c>
      <c r="F74" s="224">
        <f>VLOOKUP(C74,Лист1!C693:E711,3,0)</f>
        <v>9234.3510000000006</v>
      </c>
      <c r="G74" s="235">
        <f t="shared" si="1"/>
        <v>9234.3510000000006</v>
      </c>
      <c r="H74" s="149">
        <f>D74*G74</f>
        <v>0</v>
      </c>
      <c r="I74" s="149">
        <f>VLOOKUP(C74,Лист1!C693:H715,6,0)</f>
        <v>0</v>
      </c>
      <c r="J74" s="149">
        <f>VLOOKUP(C74,Лист1!C694:I742,7,0)</f>
        <v>0</v>
      </c>
    </row>
  </sheetData>
  <sheetProtection algorithmName="SHA-512" hashValue="hqk4u1zfy18fIax7axJdK2CBNYmNX6wqQE70SeR0xnPB/kjDg0zFYO/cBUdR6UUcQGFC3EBcxY2DlCXCRNdiRA==" saltValue="gLWHl0ZoINFaSea4GSEk9A==" spinCount="100000" sheet="1" formatCells="0" formatColumns="0" formatRows="0" insertColumns="0" insertRows="0" insertHyperlinks="0" deleteColumns="0" deleteRows="0" sort="0" autoFilter="0" pivotTables="0"/>
  <mergeCells count="4">
    <mergeCell ref="G2:G4"/>
    <mergeCell ref="H2:H4"/>
    <mergeCell ref="I2:I4"/>
    <mergeCell ref="J2:J4"/>
  </mergeCells>
  <conditionalFormatting sqref="H6:J74">
    <cfRule type="cellIs" dxfId="1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B1BD7-6D02-408B-AC9A-8C55EFF1BDCA}">
  <sheetPr>
    <pageSetUpPr fitToPage="1"/>
  </sheetPr>
  <dimension ref="A1:L18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G8" sqref="G8"/>
    </sheetView>
  </sheetViews>
  <sheetFormatPr defaultColWidth="20.28515625" defaultRowHeight="14.4" customHeight="1" x14ac:dyDescent="0.2"/>
  <cols>
    <col min="1" max="1" width="29.140625" style="23" customWidth="1"/>
    <col min="2" max="2" width="25.7109375" style="24" customWidth="1"/>
    <col min="3" max="3" width="75.42578125" style="60" customWidth="1"/>
    <col min="4" max="8" width="17.7109375" style="23" customWidth="1"/>
    <col min="9" max="9" width="17.7109375" style="26" customWidth="1"/>
    <col min="10" max="10" width="17.7109375" style="24" customWidth="1"/>
    <col min="11" max="16384" width="20.28515625" style="23"/>
  </cols>
  <sheetData>
    <row r="1" spans="1:12" s="4" customFormat="1" ht="6" customHeight="1" x14ac:dyDescent="0.2">
      <c r="A1" s="11"/>
      <c r="C1" s="3"/>
      <c r="I1" s="12"/>
    </row>
    <row r="2" spans="1:12" s="4" customFormat="1" ht="16.2" customHeight="1" x14ac:dyDescent="0.2">
      <c r="A2" s="1"/>
      <c r="B2" s="2"/>
      <c r="C2" s="3"/>
      <c r="D2" s="8"/>
      <c r="E2" s="9"/>
      <c r="F2" s="5"/>
      <c r="G2" s="370" t="s">
        <v>1179</v>
      </c>
      <c r="H2" s="368" t="s">
        <v>1180</v>
      </c>
      <c r="I2" s="368" t="s">
        <v>1181</v>
      </c>
      <c r="J2" s="368" t="s">
        <v>1182</v>
      </c>
      <c r="K2" s="8"/>
      <c r="L2" s="13"/>
    </row>
    <row r="3" spans="1:12" s="4" customFormat="1" ht="16.2" customHeight="1" x14ac:dyDescent="0.2">
      <c r="A3" s="1"/>
      <c r="C3" s="288" t="str">
        <f>Содержание!B40</f>
        <v>Цены указаны с НДС</v>
      </c>
      <c r="D3" s="8"/>
      <c r="F3" s="10"/>
      <c r="G3" s="370"/>
      <c r="H3" s="368"/>
      <c r="I3" s="368"/>
      <c r="J3" s="368"/>
    </row>
    <row r="4" spans="1:12" s="4" customFormat="1" ht="6" customHeight="1" thickBot="1" x14ac:dyDescent="0.25">
      <c r="A4" s="1"/>
      <c r="B4" s="5"/>
      <c r="C4" s="6"/>
      <c r="D4" s="8"/>
      <c r="E4" s="5"/>
      <c r="F4" s="5"/>
      <c r="G4" s="371"/>
      <c r="H4" s="369"/>
      <c r="I4" s="369"/>
      <c r="J4" s="369"/>
    </row>
    <row r="5" spans="1:12" s="4" customFormat="1" ht="20.100000000000001" customHeight="1" thickBot="1" x14ac:dyDescent="0.25">
      <c r="A5" s="297"/>
      <c r="B5" s="298" t="s">
        <v>1174</v>
      </c>
      <c r="C5" s="221" t="s">
        <v>1183</v>
      </c>
      <c r="D5" s="118" t="s">
        <v>1178</v>
      </c>
      <c r="E5" s="117" t="s">
        <v>1213</v>
      </c>
      <c r="F5" s="130" t="s">
        <v>1177</v>
      </c>
      <c r="G5" s="264">
        <f>Содержание!F30</f>
        <v>0</v>
      </c>
      <c r="H5" s="266">
        <f>SUM(H6:H18)</f>
        <v>0</v>
      </c>
      <c r="I5" s="265">
        <f>SUM(I6:I18)</f>
        <v>0</v>
      </c>
      <c r="J5" s="265">
        <f>SUM(J6:J18)</f>
        <v>0</v>
      </c>
    </row>
    <row r="6" spans="1:12" ht="30" customHeight="1" x14ac:dyDescent="0.2">
      <c r="A6" s="56"/>
      <c r="B6" s="120" t="s">
        <v>1465</v>
      </c>
      <c r="C6" s="124" t="s">
        <v>1718</v>
      </c>
      <c r="D6" s="141"/>
      <c r="E6" s="145">
        <v>50</v>
      </c>
      <c r="F6" s="133">
        <f>VLOOKUP(C6,Лист1!C:E,3,0)</f>
        <v>41.112960000000001</v>
      </c>
      <c r="G6" s="262">
        <f>F6-F6*$G$5</f>
        <v>41.112960000000001</v>
      </c>
      <c r="H6" s="263">
        <f>D6*G6</f>
        <v>0</v>
      </c>
      <c r="I6" s="263">
        <f>VLOOKUP(C6,Лист1!C:H,6,0)</f>
        <v>0</v>
      </c>
      <c r="J6" s="263">
        <f>IFERROR(VLOOKUP(C6,Лист1!C:I,7,0),0)</f>
        <v>0</v>
      </c>
    </row>
    <row r="7" spans="1:12" ht="30" customHeight="1" x14ac:dyDescent="0.2">
      <c r="A7" s="56"/>
      <c r="B7" s="120" t="s">
        <v>1720</v>
      </c>
      <c r="C7" s="124" t="s">
        <v>1719</v>
      </c>
      <c r="D7" s="142"/>
      <c r="E7" s="145">
        <v>100</v>
      </c>
      <c r="F7" s="133">
        <f>VLOOKUP(C7,Лист1!C:E,3,0)</f>
        <v>41.112960000000001</v>
      </c>
      <c r="G7" s="262">
        <f t="shared" ref="G7:G17" si="0">F7-F7*$G$5</f>
        <v>41.112960000000001</v>
      </c>
      <c r="H7" s="263">
        <f t="shared" ref="H7:H17" si="1">D7*G7</f>
        <v>0</v>
      </c>
      <c r="I7" s="263">
        <f>VLOOKUP(C7,Лист1!C:H,6,0)</f>
        <v>0</v>
      </c>
      <c r="J7" s="263">
        <f>IFERROR(VLOOKUP(C7,Лист1!C:I,7,0),0)</f>
        <v>0</v>
      </c>
    </row>
    <row r="8" spans="1:12" ht="30" customHeight="1" x14ac:dyDescent="0.2">
      <c r="A8" s="56"/>
      <c r="B8" s="120" t="s">
        <v>1466</v>
      </c>
      <c r="C8" s="124" t="s">
        <v>1721</v>
      </c>
      <c r="D8" s="142"/>
      <c r="E8" s="145">
        <v>50</v>
      </c>
      <c r="F8" s="133">
        <f>VLOOKUP(C8,Лист1!C:E,3,0)</f>
        <v>68.089920000000006</v>
      </c>
      <c r="G8" s="262">
        <f t="shared" si="0"/>
        <v>68.089920000000006</v>
      </c>
      <c r="H8" s="263">
        <f t="shared" si="1"/>
        <v>0</v>
      </c>
      <c r="I8" s="263">
        <f>VLOOKUP(C8,Лист1!C:H,6,0)</f>
        <v>0</v>
      </c>
      <c r="J8" s="263">
        <f>IFERROR(VLOOKUP(C8,Лист1!C:I,7,0),0)</f>
        <v>0</v>
      </c>
    </row>
    <row r="9" spans="1:12" ht="30" customHeight="1" x14ac:dyDescent="0.2">
      <c r="A9" s="56"/>
      <c r="B9" s="120" t="s">
        <v>1722</v>
      </c>
      <c r="C9" s="124" t="s">
        <v>1723</v>
      </c>
      <c r="D9" s="142"/>
      <c r="E9" s="145">
        <v>100</v>
      </c>
      <c r="F9" s="133">
        <f>VLOOKUP(C9,Лист1!C:E,3,0)</f>
        <v>68.089920000000006</v>
      </c>
      <c r="G9" s="262">
        <f t="shared" si="0"/>
        <v>68.089920000000006</v>
      </c>
      <c r="H9" s="263">
        <f t="shared" si="1"/>
        <v>0</v>
      </c>
      <c r="I9" s="263">
        <f>VLOOKUP(C9,Лист1!C:H,6,0)</f>
        <v>0</v>
      </c>
      <c r="J9" s="263">
        <f>IFERROR(VLOOKUP(C9,Лист1!C:I,7,0),0)</f>
        <v>0</v>
      </c>
    </row>
    <row r="10" spans="1:12" ht="30" customHeight="1" x14ac:dyDescent="0.2">
      <c r="A10" s="56"/>
      <c r="B10" s="120" t="s">
        <v>1469</v>
      </c>
      <c r="C10" s="124" t="s">
        <v>1724</v>
      </c>
      <c r="D10" s="142"/>
      <c r="E10" s="145">
        <v>50</v>
      </c>
      <c r="F10" s="133">
        <f>VLOOKUP(C10,Лист1!C:E,3,0)</f>
        <v>89.850239999999999</v>
      </c>
      <c r="G10" s="262">
        <f t="shared" si="0"/>
        <v>89.850239999999999</v>
      </c>
      <c r="H10" s="263">
        <f t="shared" si="1"/>
        <v>0</v>
      </c>
      <c r="I10" s="263">
        <f>VLOOKUP(C10,Лист1!C:H,6,0)</f>
        <v>0</v>
      </c>
      <c r="J10" s="263">
        <f>IFERROR(VLOOKUP(C10,Лист1!C:I,7,0),0)</f>
        <v>0</v>
      </c>
    </row>
    <row r="11" spans="1:12" ht="30" customHeight="1" x14ac:dyDescent="0.2">
      <c r="A11" s="56"/>
      <c r="B11" s="120" t="s">
        <v>1725</v>
      </c>
      <c r="C11" s="124" t="s">
        <v>1726</v>
      </c>
      <c r="D11" s="142"/>
      <c r="E11" s="145">
        <v>100</v>
      </c>
      <c r="F11" s="133">
        <f>VLOOKUP(C11,Лист1!C:E,3,0)</f>
        <v>89.850239999999999</v>
      </c>
      <c r="G11" s="262">
        <f t="shared" si="0"/>
        <v>89.850239999999999</v>
      </c>
      <c r="H11" s="263">
        <f t="shared" si="1"/>
        <v>0</v>
      </c>
      <c r="I11" s="263">
        <f>VLOOKUP(C11,Лист1!C:H,6,0)</f>
        <v>0</v>
      </c>
      <c r="J11" s="263">
        <f>IFERROR(VLOOKUP(C11,Лист1!C:I,7,0),0)</f>
        <v>0</v>
      </c>
    </row>
    <row r="12" spans="1:12" ht="30" customHeight="1" x14ac:dyDescent="0.2">
      <c r="A12" s="56"/>
      <c r="B12" s="120" t="s">
        <v>1467</v>
      </c>
      <c r="C12" s="124" t="s">
        <v>1727</v>
      </c>
      <c r="D12" s="142"/>
      <c r="E12" s="145">
        <v>50</v>
      </c>
      <c r="F12" s="133">
        <f>VLOOKUP(C12,Лист1!C:E,3,0)</f>
        <v>118.28639999999999</v>
      </c>
      <c r="G12" s="262">
        <f t="shared" si="0"/>
        <v>118.28639999999999</v>
      </c>
      <c r="H12" s="263">
        <f t="shared" si="1"/>
        <v>0</v>
      </c>
      <c r="I12" s="263">
        <f>VLOOKUP(C12,Лист1!C:H,6,0)</f>
        <v>0</v>
      </c>
      <c r="J12" s="263">
        <f>IFERROR(VLOOKUP(C12,Лист1!C:I,7,0),0)</f>
        <v>0</v>
      </c>
    </row>
    <row r="13" spans="1:12" ht="30" customHeight="1" x14ac:dyDescent="0.2">
      <c r="A13" s="56"/>
      <c r="B13" s="120" t="s">
        <v>1728</v>
      </c>
      <c r="C13" s="124" t="s">
        <v>1729</v>
      </c>
      <c r="D13" s="142"/>
      <c r="E13" s="145">
        <v>100</v>
      </c>
      <c r="F13" s="133">
        <f>VLOOKUP(C13,Лист1!C:E,3,0)</f>
        <v>118.28639999999999</v>
      </c>
      <c r="G13" s="262">
        <f t="shared" si="0"/>
        <v>118.28639999999999</v>
      </c>
      <c r="H13" s="263">
        <f t="shared" si="1"/>
        <v>0</v>
      </c>
      <c r="I13" s="263">
        <f>VLOOKUP(C13,Лист1!C:H,6,0)</f>
        <v>0</v>
      </c>
      <c r="J13" s="263">
        <f>IFERROR(VLOOKUP(C13,Лист1!C:I,7,0),0)</f>
        <v>0</v>
      </c>
    </row>
    <row r="14" spans="1:12" ht="30" customHeight="1" x14ac:dyDescent="0.2">
      <c r="A14" s="56"/>
      <c r="B14" s="120" t="s">
        <v>1468</v>
      </c>
      <c r="C14" s="124" t="s">
        <v>1730</v>
      </c>
      <c r="D14" s="142"/>
      <c r="E14" s="145">
        <v>50</v>
      </c>
      <c r="F14" s="133">
        <f>VLOOKUP(C14,Лист1!C:E,3,0)</f>
        <v>181.79808</v>
      </c>
      <c r="G14" s="262">
        <f t="shared" si="0"/>
        <v>181.79808</v>
      </c>
      <c r="H14" s="263">
        <f t="shared" si="1"/>
        <v>0</v>
      </c>
      <c r="I14" s="263">
        <f>VLOOKUP(C14,Лист1!C:H,6,0)</f>
        <v>0</v>
      </c>
      <c r="J14" s="263">
        <f>IFERROR(VLOOKUP(C14,Лист1!C:I,7,0),0)</f>
        <v>0</v>
      </c>
    </row>
    <row r="15" spans="1:12" ht="30" customHeight="1" x14ac:dyDescent="0.2">
      <c r="A15" s="56"/>
      <c r="B15" s="120" t="s">
        <v>1731</v>
      </c>
      <c r="C15" s="124" t="s">
        <v>1732</v>
      </c>
      <c r="D15" s="142"/>
      <c r="E15" s="145">
        <v>100</v>
      </c>
      <c r="F15" s="133">
        <f>VLOOKUP(C15,Лист1!C:E,3,0)</f>
        <v>181.79808</v>
      </c>
      <c r="G15" s="262">
        <f t="shared" si="0"/>
        <v>181.79808</v>
      </c>
      <c r="H15" s="263">
        <f t="shared" si="1"/>
        <v>0</v>
      </c>
      <c r="I15" s="263">
        <f>VLOOKUP(C15,Лист1!C:H,6,0)</f>
        <v>0</v>
      </c>
      <c r="J15" s="263">
        <f>IFERROR(VLOOKUP(C15,Лист1!C:I,7,0),0)</f>
        <v>0</v>
      </c>
    </row>
    <row r="16" spans="1:12" ht="30" customHeight="1" x14ac:dyDescent="0.2">
      <c r="A16" s="56"/>
      <c r="B16" s="120" t="s">
        <v>1464</v>
      </c>
      <c r="C16" s="124" t="s">
        <v>1733</v>
      </c>
      <c r="D16" s="142"/>
      <c r="E16" s="145">
        <v>50</v>
      </c>
      <c r="F16" s="133">
        <f>VLOOKUP(C16,Лист1!C:E,3,0)</f>
        <v>286.18560000000002</v>
      </c>
      <c r="G16" s="262">
        <f t="shared" si="0"/>
        <v>286.18560000000002</v>
      </c>
      <c r="H16" s="263">
        <f t="shared" si="1"/>
        <v>0</v>
      </c>
      <c r="I16" s="263">
        <f>VLOOKUP(C16,Лист1!C:H,6,0)</f>
        <v>0</v>
      </c>
      <c r="J16" s="263">
        <f>IFERROR(VLOOKUP(C16,Лист1!C:I,7,0),0)</f>
        <v>0</v>
      </c>
    </row>
    <row r="17" spans="1:10" ht="30" customHeight="1" thickBot="1" x14ac:dyDescent="0.25">
      <c r="A17" s="52"/>
      <c r="B17" s="120" t="s">
        <v>1734</v>
      </c>
      <c r="C17" s="124" t="s">
        <v>1733</v>
      </c>
      <c r="D17" s="143"/>
      <c r="E17" s="145">
        <v>100</v>
      </c>
      <c r="F17" s="133">
        <f>VLOOKUP(C17,Лист1!C:E,3,0)</f>
        <v>286.18560000000002</v>
      </c>
      <c r="G17" s="262">
        <f t="shared" si="0"/>
        <v>286.18560000000002</v>
      </c>
      <c r="H17" s="263">
        <f t="shared" si="1"/>
        <v>0</v>
      </c>
      <c r="I17" s="263">
        <f>VLOOKUP(C17,Лист1!C:H,6,0)</f>
        <v>0</v>
      </c>
      <c r="J17" s="263">
        <f>IFERROR(VLOOKUP(C17,Лист1!C:I,7,0),0)</f>
        <v>0</v>
      </c>
    </row>
    <row r="18" spans="1:10" ht="4.95" customHeight="1" x14ac:dyDescent="0.2">
      <c r="A18" s="31"/>
      <c r="B18" s="172"/>
      <c r="C18" s="242"/>
      <c r="D18" s="49"/>
      <c r="E18" s="162"/>
      <c r="F18" s="260"/>
      <c r="G18" s="232"/>
      <c r="H18" s="123"/>
      <c r="I18" s="63"/>
      <c r="J18" s="223"/>
    </row>
  </sheetData>
  <sheetProtection algorithmName="SHA-512" hashValue="i9GMFKb28XfQhBlURycQw+P0vYS0hjE4dES13C68RLgBUVPA+skmgMao42JoApdZ4UG7ZxlfsKGKUlrShnYClw==" saltValue="Js0MIyVwXOvjNLGi7Gc2Bg==" spinCount="100000" sheet="1" formatCells="0" formatColumns="0" formatRows="0" insertColumns="0" insertRows="0" insertHyperlinks="0" deleteColumns="0" deleteRows="0" sort="0" autoFilter="0" pivotTables="0"/>
  <mergeCells count="4">
    <mergeCell ref="G2:G4"/>
    <mergeCell ref="H2:H4"/>
    <mergeCell ref="I2:I4"/>
    <mergeCell ref="J2:J4"/>
  </mergeCells>
  <conditionalFormatting sqref="H6:J18">
    <cfRule type="cellIs" dxfId="0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7968-DA02-47F5-8CF8-414F7740751B}">
  <sheetPr>
    <pageSetUpPr fitToPage="1"/>
  </sheetPr>
  <dimension ref="A1"/>
  <sheetViews>
    <sheetView showGridLines="0" zoomScale="55" zoomScaleNormal="55" workbookViewId="0"/>
  </sheetViews>
  <sheetFormatPr defaultColWidth="20.28515625" defaultRowHeight="10.199999999999999" x14ac:dyDescent="0.2"/>
  <cols>
    <col min="1" max="1" width="20.7109375" customWidth="1"/>
    <col min="2" max="2" width="25.7109375" customWidth="1"/>
    <col min="3" max="3" width="75.42578125" customWidth="1"/>
    <col min="4" max="10" width="17.7109375" customWidth="1"/>
  </cols>
  <sheetData/>
  <sheetProtection algorithmName="SHA-512" hashValue="xTj8qZFgPhlAAc2URt4TM00dkqgIUjbVtJwl0Iu4oSeUjEnYLqRsbfRhVS0neu3yWKWsu2d1RigXGmCvEFJzFg==" saltValue="3UcJZRKrwlL4km7cTk0Ns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scale="61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1:O900"/>
  <sheetViews>
    <sheetView zoomScaleNormal="100" workbookViewId="0">
      <pane ySplit="1" topLeftCell="A815" activePane="bottomLeft" state="frozen"/>
      <selection pane="bottomLeft" activeCell="L823" sqref="L823:L838"/>
    </sheetView>
  </sheetViews>
  <sheetFormatPr defaultRowHeight="10.199999999999999" x14ac:dyDescent="0.2"/>
  <cols>
    <col min="1" max="1" width="4" style="66" bestFit="1" customWidth="1"/>
    <col min="2" max="2" width="15.85546875" style="67" customWidth="1"/>
    <col min="3" max="3" width="60.42578125" style="66" customWidth="1"/>
    <col min="4" max="4" width="15" style="68" customWidth="1"/>
    <col min="5" max="5" width="15" style="319" customWidth="1"/>
    <col min="6" max="7" width="15" customWidth="1"/>
    <col min="8" max="10" width="15" style="69" customWidth="1"/>
    <col min="11" max="11" width="15" customWidth="1"/>
    <col min="12" max="12" width="10.85546875" customWidth="1"/>
    <col min="15" max="15" width="45.7109375" customWidth="1"/>
  </cols>
  <sheetData>
    <row r="1" spans="1:13" x14ac:dyDescent="0.2">
      <c r="A1" s="279" t="s">
        <v>1254</v>
      </c>
      <c r="B1" s="280" t="s">
        <v>1704</v>
      </c>
      <c r="C1" s="281" t="s">
        <v>1255</v>
      </c>
      <c r="D1" s="282" t="s">
        <v>1686</v>
      </c>
      <c r="E1" s="318" t="s">
        <v>1694</v>
      </c>
      <c r="F1" s="283" t="s">
        <v>1684</v>
      </c>
      <c r="G1" s="283" t="s">
        <v>1685</v>
      </c>
      <c r="H1" s="284" t="s">
        <v>1687</v>
      </c>
      <c r="I1" s="284" t="s">
        <v>1688</v>
      </c>
      <c r="J1" s="284" t="s">
        <v>1692</v>
      </c>
      <c r="K1" s="283" t="s">
        <v>1693</v>
      </c>
    </row>
    <row r="2" spans="1:13" x14ac:dyDescent="0.2">
      <c r="A2" s="268">
        <v>1</v>
      </c>
      <c r="B2" s="269" t="s">
        <v>160</v>
      </c>
      <c r="C2" s="270" t="s">
        <v>161</v>
      </c>
      <c r="D2" s="271">
        <f>VLOOKUP(B2,'2'!B6:D44,3,0)</f>
        <v>0</v>
      </c>
      <c r="E2" s="317">
        <f>J2*2</f>
        <v>48.702509999999997</v>
      </c>
      <c r="F2" s="272">
        <v>0.1022</v>
      </c>
      <c r="G2" s="273">
        <v>5.8690000000000001E-4</v>
      </c>
      <c r="H2" s="267">
        <f t="shared" ref="H2:H65" si="0">F2*D2</f>
        <v>0</v>
      </c>
      <c r="I2" s="267">
        <f t="shared" ref="I2:I65" si="1">G2*D2</f>
        <v>0</v>
      </c>
      <c r="J2" s="293">
        <v>24.351254999999998</v>
      </c>
      <c r="K2" s="272">
        <f>J2/1.2</f>
        <v>20.2927125</v>
      </c>
      <c r="L2" s="292"/>
      <c r="M2" s="292"/>
    </row>
    <row r="3" spans="1:13" x14ac:dyDescent="0.2">
      <c r="A3" s="274">
        <v>2</v>
      </c>
      <c r="B3" s="269" t="s">
        <v>162</v>
      </c>
      <c r="C3" s="270" t="s">
        <v>163</v>
      </c>
      <c r="D3" s="271">
        <f>VLOOKUP(B3,'2'!B7:D45,3,0)</f>
        <v>0</v>
      </c>
      <c r="E3" s="317">
        <f t="shared" ref="E3:E66" si="2">J3*2</f>
        <v>73.703564999999983</v>
      </c>
      <c r="F3" s="272">
        <v>0.15529999999999999</v>
      </c>
      <c r="G3" s="273">
        <v>8.803571428571429E-4</v>
      </c>
      <c r="H3" s="267">
        <f t="shared" si="0"/>
        <v>0</v>
      </c>
      <c r="I3" s="267">
        <f t="shared" si="1"/>
        <v>0</v>
      </c>
      <c r="J3" s="293">
        <v>36.851782499999992</v>
      </c>
      <c r="K3" s="272">
        <f t="shared" ref="K3:K66" si="3">J3/1.2</f>
        <v>30.709818749999993</v>
      </c>
      <c r="L3" s="292"/>
      <c r="M3" s="292"/>
    </row>
    <row r="4" spans="1:13" x14ac:dyDescent="0.2">
      <c r="A4" s="268">
        <v>3</v>
      </c>
      <c r="B4" s="269" t="s">
        <v>164</v>
      </c>
      <c r="C4" s="270" t="s">
        <v>165</v>
      </c>
      <c r="D4" s="271">
        <f>VLOOKUP(B4,'2'!B8:D46,3,0)</f>
        <v>0</v>
      </c>
      <c r="E4" s="317">
        <f t="shared" si="2"/>
        <v>123.11999999999999</v>
      </c>
      <c r="F4" s="272">
        <v>0.24840000000000001</v>
      </c>
      <c r="G4" s="273">
        <v>1.3695000000000001E-3</v>
      </c>
      <c r="H4" s="267">
        <f t="shared" si="0"/>
        <v>0</v>
      </c>
      <c r="I4" s="267">
        <f t="shared" si="1"/>
        <v>0</v>
      </c>
      <c r="J4" s="293">
        <v>61.559999999999995</v>
      </c>
      <c r="K4" s="272">
        <f t="shared" si="3"/>
        <v>51.3</v>
      </c>
      <c r="L4" s="292"/>
      <c r="M4" s="292"/>
    </row>
    <row r="5" spans="1:13" x14ac:dyDescent="0.2">
      <c r="A5" s="274">
        <v>4</v>
      </c>
      <c r="B5" s="269" t="s">
        <v>166</v>
      </c>
      <c r="C5" s="270" t="s">
        <v>167</v>
      </c>
      <c r="D5" s="271">
        <f>VLOOKUP(B5,'2'!B9:D47,3,0)</f>
        <v>0</v>
      </c>
      <c r="E5" s="317">
        <f t="shared" si="2"/>
        <v>191.51999999999998</v>
      </c>
      <c r="F5" s="272">
        <v>0.53900000000000003</v>
      </c>
      <c r="G5" s="273">
        <v>2.0541999999999999E-3</v>
      </c>
      <c r="H5" s="267">
        <f t="shared" si="0"/>
        <v>0</v>
      </c>
      <c r="I5" s="267">
        <f t="shared" si="1"/>
        <v>0</v>
      </c>
      <c r="J5" s="293">
        <v>95.759999999999991</v>
      </c>
      <c r="K5" s="272">
        <f t="shared" si="3"/>
        <v>79.8</v>
      </c>
      <c r="L5" s="292"/>
      <c r="M5" s="292"/>
    </row>
    <row r="6" spans="1:13" x14ac:dyDescent="0.2">
      <c r="A6" s="268">
        <v>5</v>
      </c>
      <c r="B6" s="269" t="s">
        <v>168</v>
      </c>
      <c r="C6" s="270" t="s">
        <v>169</v>
      </c>
      <c r="D6" s="271">
        <f>VLOOKUP(B6,'2'!B10:D48,3,0)</f>
        <v>0</v>
      </c>
      <c r="E6" s="317">
        <f t="shared" si="2"/>
        <v>299.25</v>
      </c>
      <c r="F6" s="272">
        <v>0.61149999999999993</v>
      </c>
      <c r="G6" s="273">
        <v>2.8530701754385965E-3</v>
      </c>
      <c r="H6" s="267">
        <f t="shared" si="0"/>
        <v>0</v>
      </c>
      <c r="I6" s="267">
        <f t="shared" si="1"/>
        <v>0</v>
      </c>
      <c r="J6" s="293">
        <v>149.625</v>
      </c>
      <c r="K6" s="272">
        <f t="shared" si="3"/>
        <v>124.6875</v>
      </c>
      <c r="L6" s="292"/>
      <c r="M6" s="292"/>
    </row>
    <row r="7" spans="1:13" x14ac:dyDescent="0.2">
      <c r="A7" s="274">
        <v>6</v>
      </c>
      <c r="B7" s="269" t="s">
        <v>170</v>
      </c>
      <c r="C7" s="270" t="s">
        <v>171</v>
      </c>
      <c r="D7" s="271">
        <f>VLOOKUP(B7,'2'!B11:D49,3,0)</f>
        <v>0</v>
      </c>
      <c r="E7" s="317">
        <f t="shared" si="2"/>
        <v>477.09</v>
      </c>
      <c r="F7" s="272">
        <v>0.96859999999999991</v>
      </c>
      <c r="G7" s="273">
        <v>4.4016666666666666E-3</v>
      </c>
      <c r="H7" s="267">
        <f t="shared" si="0"/>
        <v>0</v>
      </c>
      <c r="I7" s="267">
        <f t="shared" si="1"/>
        <v>0</v>
      </c>
      <c r="J7" s="293">
        <v>238.54499999999999</v>
      </c>
      <c r="K7" s="272">
        <f t="shared" si="3"/>
        <v>198.78749999999999</v>
      </c>
      <c r="L7" s="292"/>
      <c r="M7" s="292"/>
    </row>
    <row r="8" spans="1:13" x14ac:dyDescent="0.2">
      <c r="A8" s="268">
        <v>7</v>
      </c>
      <c r="B8" s="269" t="s">
        <v>172</v>
      </c>
      <c r="C8" s="270" t="s">
        <v>173</v>
      </c>
      <c r="D8" s="271">
        <f>VLOOKUP(B8,'2'!B12:D50,3,0)</f>
        <v>0</v>
      </c>
      <c r="E8" s="317">
        <f t="shared" si="2"/>
        <v>605.16147599999999</v>
      </c>
      <c r="F8" s="272">
        <v>1.3525</v>
      </c>
      <c r="G8" s="273">
        <v>7.0430267062314535E-3</v>
      </c>
      <c r="H8" s="267">
        <f t="shared" si="0"/>
        <v>0</v>
      </c>
      <c r="I8" s="267">
        <f t="shared" si="1"/>
        <v>0</v>
      </c>
      <c r="J8" s="293">
        <v>302.580738</v>
      </c>
      <c r="K8" s="272">
        <f t="shared" si="3"/>
        <v>252.15061500000002</v>
      </c>
      <c r="L8" s="292"/>
      <c r="M8" s="292"/>
    </row>
    <row r="9" spans="1:13" x14ac:dyDescent="0.2">
      <c r="A9" s="274">
        <v>8</v>
      </c>
      <c r="B9" s="269" t="s">
        <v>174</v>
      </c>
      <c r="C9" s="270" t="s">
        <v>175</v>
      </c>
      <c r="D9" s="271">
        <f>VLOOKUP(B9,'2'!B13:D51,3,0)</f>
        <v>0</v>
      </c>
      <c r="E9" s="317">
        <f t="shared" si="2"/>
        <v>877.34251800000004</v>
      </c>
      <c r="F9" s="272">
        <v>1.9569999999999999</v>
      </c>
      <c r="G9" s="273">
        <v>9.3749999999999997E-3</v>
      </c>
      <c r="H9" s="267">
        <f t="shared" si="0"/>
        <v>0</v>
      </c>
      <c r="I9" s="267">
        <f t="shared" si="1"/>
        <v>0</v>
      </c>
      <c r="J9" s="293">
        <v>438.67125900000002</v>
      </c>
      <c r="K9" s="272">
        <f t="shared" si="3"/>
        <v>365.55938250000003</v>
      </c>
      <c r="L9" s="292"/>
      <c r="M9" s="292"/>
    </row>
    <row r="10" spans="1:13" x14ac:dyDescent="0.2">
      <c r="A10" s="268">
        <v>9</v>
      </c>
      <c r="B10" s="269" t="s">
        <v>176</v>
      </c>
      <c r="C10" s="270" t="s">
        <v>177</v>
      </c>
      <c r="D10" s="271">
        <f>VLOOKUP(B10,'2'!B14:D52,3,0)</f>
        <v>0</v>
      </c>
      <c r="E10" s="317">
        <f t="shared" si="2"/>
        <v>1439.7982830000001</v>
      </c>
      <c r="F10" s="272">
        <v>3.4539999999999997</v>
      </c>
      <c r="G10" s="273">
        <v>1.4E-2</v>
      </c>
      <c r="H10" s="267">
        <f t="shared" si="0"/>
        <v>0</v>
      </c>
      <c r="I10" s="267">
        <f t="shared" si="1"/>
        <v>0</v>
      </c>
      <c r="J10" s="293">
        <v>719.89914150000004</v>
      </c>
      <c r="K10" s="272">
        <f t="shared" si="3"/>
        <v>599.91595125000003</v>
      </c>
      <c r="L10" s="292"/>
      <c r="M10" s="292"/>
    </row>
    <row r="11" spans="1:13" x14ac:dyDescent="0.2">
      <c r="A11" s="274">
        <v>10</v>
      </c>
      <c r="B11" s="269" t="s">
        <v>1256</v>
      </c>
      <c r="C11" s="270" t="s">
        <v>1257</v>
      </c>
      <c r="D11" s="271"/>
      <c r="E11" s="317">
        <f t="shared" si="2"/>
        <v>58.514489999999995</v>
      </c>
      <c r="F11" s="272">
        <v>0.14400000000000002</v>
      </c>
      <c r="G11" s="273">
        <v>5.8686440677966105E-4</v>
      </c>
      <c r="H11" s="267">
        <f t="shared" si="0"/>
        <v>0</v>
      </c>
      <c r="I11" s="267">
        <f t="shared" si="1"/>
        <v>0</v>
      </c>
      <c r="J11" s="293">
        <v>29.257244999999998</v>
      </c>
      <c r="K11" s="272">
        <f t="shared" si="3"/>
        <v>24.381037499999998</v>
      </c>
      <c r="L11" s="292"/>
      <c r="M11" s="292"/>
    </row>
    <row r="12" spans="1:13" x14ac:dyDescent="0.2">
      <c r="A12" s="268">
        <v>11</v>
      </c>
      <c r="B12" s="269" t="s">
        <v>1258</v>
      </c>
      <c r="C12" s="270" t="s">
        <v>1259</v>
      </c>
      <c r="D12" s="271"/>
      <c r="E12" s="317">
        <f t="shared" si="2"/>
        <v>91.508084999999994</v>
      </c>
      <c r="F12" s="272">
        <v>0.22700000000000001</v>
      </c>
      <c r="G12" s="273">
        <v>8.8040000000000004E-4</v>
      </c>
      <c r="H12" s="267">
        <f t="shared" si="0"/>
        <v>0</v>
      </c>
      <c r="I12" s="267">
        <f t="shared" si="1"/>
        <v>0</v>
      </c>
      <c r="J12" s="293">
        <v>45.754042499999997</v>
      </c>
      <c r="K12" s="272">
        <f t="shared" si="3"/>
        <v>38.12836875</v>
      </c>
      <c r="L12" s="292"/>
      <c r="M12" s="292"/>
    </row>
    <row r="13" spans="1:13" x14ac:dyDescent="0.2">
      <c r="A13" s="274">
        <v>12</v>
      </c>
      <c r="B13" s="269" t="s">
        <v>1260</v>
      </c>
      <c r="C13" s="270" t="s">
        <v>1261</v>
      </c>
      <c r="D13" s="271"/>
      <c r="E13" s="317">
        <f t="shared" si="2"/>
        <v>151.59834000000001</v>
      </c>
      <c r="F13" s="272">
        <v>0.35570000000000002</v>
      </c>
      <c r="G13" s="273">
        <v>1.3694092827004219E-3</v>
      </c>
      <c r="H13" s="267">
        <f t="shared" si="0"/>
        <v>0</v>
      </c>
      <c r="I13" s="267">
        <f t="shared" si="1"/>
        <v>0</v>
      </c>
      <c r="J13" s="293">
        <v>75.799170000000004</v>
      </c>
      <c r="K13" s="272">
        <f t="shared" si="3"/>
        <v>63.165975000000003</v>
      </c>
      <c r="L13" s="292"/>
      <c r="M13" s="292"/>
    </row>
    <row r="14" spans="1:13" x14ac:dyDescent="0.2">
      <c r="A14" s="268">
        <v>13</v>
      </c>
      <c r="B14" s="269" t="s">
        <v>1262</v>
      </c>
      <c r="C14" s="270" t="s">
        <v>1263</v>
      </c>
      <c r="D14" s="271"/>
      <c r="E14" s="317">
        <f t="shared" si="2"/>
        <v>235.601235</v>
      </c>
      <c r="F14" s="272">
        <v>0.56499999999999995</v>
      </c>
      <c r="G14" s="273">
        <v>2.0541999999999999E-3</v>
      </c>
      <c r="H14" s="267">
        <f t="shared" si="0"/>
        <v>0</v>
      </c>
      <c r="I14" s="267">
        <f t="shared" si="1"/>
        <v>0</v>
      </c>
      <c r="J14" s="293">
        <v>117.8006175</v>
      </c>
      <c r="K14" s="272">
        <f t="shared" si="3"/>
        <v>98.167181249999999</v>
      </c>
      <c r="L14" s="292"/>
      <c r="M14" s="292"/>
    </row>
    <row r="15" spans="1:13" x14ac:dyDescent="0.2">
      <c r="A15" s="274">
        <v>14</v>
      </c>
      <c r="B15" s="269" t="s">
        <v>1264</v>
      </c>
      <c r="C15" s="270" t="s">
        <v>1265</v>
      </c>
      <c r="D15" s="271"/>
      <c r="E15" s="317">
        <f t="shared" si="2"/>
        <v>370.17481499999997</v>
      </c>
      <c r="F15" s="272">
        <v>0.88400000000000001</v>
      </c>
      <c r="G15" s="273">
        <v>2.8530000000000001E-3</v>
      </c>
      <c r="H15" s="267">
        <f t="shared" si="0"/>
        <v>0</v>
      </c>
      <c r="I15" s="267">
        <f t="shared" si="1"/>
        <v>0</v>
      </c>
      <c r="J15" s="293">
        <v>185.08740749999998</v>
      </c>
      <c r="K15" s="272">
        <f t="shared" si="3"/>
        <v>154.23950625000001</v>
      </c>
      <c r="L15" s="292"/>
      <c r="M15" s="292"/>
    </row>
    <row r="16" spans="1:13" x14ac:dyDescent="0.2">
      <c r="A16" s="268">
        <v>15</v>
      </c>
      <c r="B16" s="269" t="s">
        <v>1266</v>
      </c>
      <c r="C16" s="270" t="s">
        <v>1267</v>
      </c>
      <c r="D16" s="271"/>
      <c r="E16" s="317">
        <f t="shared" si="2"/>
        <v>659.88814500000001</v>
      </c>
      <c r="F16" s="272">
        <v>1.389</v>
      </c>
      <c r="G16" s="273">
        <v>4.4018E-3</v>
      </c>
      <c r="H16" s="267">
        <f t="shared" si="0"/>
        <v>0</v>
      </c>
      <c r="I16" s="267">
        <f t="shared" si="1"/>
        <v>0</v>
      </c>
      <c r="J16" s="293">
        <v>329.9440725</v>
      </c>
      <c r="K16" s="272">
        <f t="shared" si="3"/>
        <v>274.95339375000003</v>
      </c>
      <c r="L16" s="292"/>
      <c r="M16" s="292"/>
    </row>
    <row r="17" spans="1:13" x14ac:dyDescent="0.2">
      <c r="A17" s="274">
        <v>16</v>
      </c>
      <c r="B17" s="269" t="s">
        <v>1268</v>
      </c>
      <c r="C17" s="270" t="s">
        <v>1269</v>
      </c>
      <c r="D17" s="271"/>
      <c r="E17" s="317">
        <f t="shared" si="2"/>
        <v>995.59107000000006</v>
      </c>
      <c r="F17" s="272">
        <v>1.9750000000000001</v>
      </c>
      <c r="G17" s="273">
        <v>7.0429000000000004E-3</v>
      </c>
      <c r="H17" s="267">
        <f t="shared" si="0"/>
        <v>0</v>
      </c>
      <c r="I17" s="267">
        <f t="shared" si="1"/>
        <v>0</v>
      </c>
      <c r="J17" s="293">
        <v>497.79553500000003</v>
      </c>
      <c r="K17" s="272">
        <f t="shared" si="3"/>
        <v>414.82961250000005</v>
      </c>
      <c r="L17" s="292"/>
      <c r="M17" s="292"/>
    </row>
    <row r="18" spans="1:13" x14ac:dyDescent="0.2">
      <c r="A18" s="268">
        <v>17</v>
      </c>
      <c r="B18" s="269" t="s">
        <v>1270</v>
      </c>
      <c r="C18" s="270" t="s">
        <v>1271</v>
      </c>
      <c r="D18" s="271"/>
      <c r="E18" s="317">
        <f t="shared" si="2"/>
        <v>1431.6718499999999</v>
      </c>
      <c r="F18" s="272">
        <v>2.7760000000000002</v>
      </c>
      <c r="G18" s="273">
        <v>9.3749999999999997E-3</v>
      </c>
      <c r="H18" s="267">
        <f t="shared" si="0"/>
        <v>0</v>
      </c>
      <c r="I18" s="267">
        <f t="shared" si="1"/>
        <v>0</v>
      </c>
      <c r="J18" s="293">
        <v>715.83592499999997</v>
      </c>
      <c r="K18" s="272">
        <f t="shared" si="3"/>
        <v>596.52993749999996</v>
      </c>
      <c r="L18" s="292"/>
      <c r="M18" s="292"/>
    </row>
    <row r="19" spans="1:13" x14ac:dyDescent="0.2">
      <c r="A19" s="274">
        <v>18</v>
      </c>
      <c r="B19" s="269" t="s">
        <v>1272</v>
      </c>
      <c r="C19" s="270" t="s">
        <v>1273</v>
      </c>
      <c r="D19" s="271"/>
      <c r="E19" s="317">
        <f t="shared" si="2"/>
        <v>2297.4653700000003</v>
      </c>
      <c r="F19" s="272">
        <v>4.1587968750000002</v>
      </c>
      <c r="G19" s="273">
        <v>1.4E-2</v>
      </c>
      <c r="H19" s="267">
        <f t="shared" si="0"/>
        <v>0</v>
      </c>
      <c r="I19" s="267">
        <f t="shared" si="1"/>
        <v>0</v>
      </c>
      <c r="J19" s="293">
        <v>1148.7326850000002</v>
      </c>
      <c r="K19" s="272">
        <f t="shared" si="3"/>
        <v>957.27723750000018</v>
      </c>
      <c r="L19" s="292"/>
      <c r="M19" s="292"/>
    </row>
    <row r="20" spans="1:13" x14ac:dyDescent="0.2">
      <c r="A20" s="268">
        <v>19</v>
      </c>
      <c r="B20" s="269" t="s">
        <v>178</v>
      </c>
      <c r="C20" s="270" t="s">
        <v>179</v>
      </c>
      <c r="D20" s="271">
        <f>VLOOKUP(C20,'2'!C16:D24,2,0)</f>
        <v>0</v>
      </c>
      <c r="E20" s="317">
        <f t="shared" si="2"/>
        <v>64.054034999999999</v>
      </c>
      <c r="F20" s="272">
        <v>0.1658</v>
      </c>
      <c r="G20" s="273">
        <v>5.8690129112869637E-4</v>
      </c>
      <c r="H20" s="267">
        <f t="shared" si="0"/>
        <v>0</v>
      </c>
      <c r="I20" s="267">
        <f t="shared" si="1"/>
        <v>0</v>
      </c>
      <c r="J20" s="293">
        <v>32.027017499999999</v>
      </c>
      <c r="K20" s="272">
        <f t="shared" si="3"/>
        <v>26.689181250000001</v>
      </c>
      <c r="L20" s="292"/>
      <c r="M20" s="292"/>
    </row>
    <row r="21" spans="1:13" x14ac:dyDescent="0.2">
      <c r="A21" s="274">
        <v>20</v>
      </c>
      <c r="B21" s="269" t="s">
        <v>180</v>
      </c>
      <c r="C21" s="270" t="s">
        <v>181</v>
      </c>
      <c r="D21" s="271">
        <f>VLOOKUP(C21,'2'!C17:D25,2,0)</f>
        <v>0</v>
      </c>
      <c r="E21" s="317">
        <f t="shared" si="2"/>
        <v>109.24762499999999</v>
      </c>
      <c r="F21" s="272">
        <v>0.25600000000000001</v>
      </c>
      <c r="G21" s="273">
        <v>8.8040170419963486E-4</v>
      </c>
      <c r="H21" s="267">
        <f t="shared" si="0"/>
        <v>0</v>
      </c>
      <c r="I21" s="267">
        <f t="shared" si="1"/>
        <v>0</v>
      </c>
      <c r="J21" s="293">
        <v>54.623812499999993</v>
      </c>
      <c r="K21" s="272">
        <f t="shared" si="3"/>
        <v>45.519843749999993</v>
      </c>
      <c r="L21" s="292"/>
      <c r="M21" s="292"/>
    </row>
    <row r="22" spans="1:13" x14ac:dyDescent="0.2">
      <c r="A22" s="268">
        <v>21</v>
      </c>
      <c r="B22" s="269" t="s">
        <v>182</v>
      </c>
      <c r="C22" s="270" t="s">
        <v>183</v>
      </c>
      <c r="D22" s="271">
        <f>VLOOKUP(C22,'2'!C18:D26,2,0)</f>
        <v>0</v>
      </c>
      <c r="E22" s="317">
        <f t="shared" si="2"/>
        <v>181.26</v>
      </c>
      <c r="F22" s="272">
        <v>0.41909999999999997</v>
      </c>
      <c r="G22" s="273">
        <v>1.3695006983240221E-3</v>
      </c>
      <c r="H22" s="267">
        <f t="shared" si="0"/>
        <v>0</v>
      </c>
      <c r="I22" s="267">
        <f t="shared" si="1"/>
        <v>0</v>
      </c>
      <c r="J22" s="293">
        <v>90.63</v>
      </c>
      <c r="K22" s="272">
        <f t="shared" si="3"/>
        <v>75.525000000000006</v>
      </c>
      <c r="L22" s="292"/>
      <c r="M22" s="292"/>
    </row>
    <row r="23" spans="1:13" x14ac:dyDescent="0.2">
      <c r="A23" s="274">
        <v>22</v>
      </c>
      <c r="B23" s="269" t="s">
        <v>184</v>
      </c>
      <c r="C23" s="270" t="s">
        <v>185</v>
      </c>
      <c r="D23" s="271">
        <f>VLOOKUP(C23,'2'!C19:D27,2,0)</f>
        <v>0</v>
      </c>
      <c r="E23" s="317">
        <f t="shared" si="2"/>
        <v>278.73</v>
      </c>
      <c r="F23" s="272">
        <v>0.64900000000000002</v>
      </c>
      <c r="G23" s="273">
        <v>2.0541949258980154E-3</v>
      </c>
      <c r="H23" s="267">
        <f t="shared" si="0"/>
        <v>0</v>
      </c>
      <c r="I23" s="267">
        <f t="shared" si="1"/>
        <v>0</v>
      </c>
      <c r="J23" s="293">
        <v>139.36500000000001</v>
      </c>
      <c r="K23" s="272">
        <f t="shared" si="3"/>
        <v>116.13750000000002</v>
      </c>
      <c r="L23" s="292"/>
      <c r="M23" s="292"/>
    </row>
    <row r="24" spans="1:13" x14ac:dyDescent="0.2">
      <c r="A24" s="268">
        <v>23</v>
      </c>
      <c r="B24" s="269" t="s">
        <v>186</v>
      </c>
      <c r="C24" s="270" t="s">
        <v>187</v>
      </c>
      <c r="D24" s="271">
        <f>VLOOKUP(C24,'2'!C20:D28,2,0)</f>
        <v>0</v>
      </c>
      <c r="E24" s="317">
        <f t="shared" si="2"/>
        <v>461.358</v>
      </c>
      <c r="F24" s="272">
        <v>1.006</v>
      </c>
      <c r="G24" s="273">
        <v>2.852952602952603E-3</v>
      </c>
      <c r="H24" s="267">
        <f t="shared" si="0"/>
        <v>0</v>
      </c>
      <c r="I24" s="267">
        <f t="shared" si="1"/>
        <v>0</v>
      </c>
      <c r="J24" s="293">
        <v>230.679</v>
      </c>
      <c r="K24" s="272">
        <f t="shared" si="3"/>
        <v>192.23250000000002</v>
      </c>
      <c r="L24" s="292"/>
      <c r="M24" s="292"/>
    </row>
    <row r="25" spans="1:13" x14ac:dyDescent="0.2">
      <c r="A25" s="274">
        <v>24</v>
      </c>
      <c r="B25" s="269" t="s">
        <v>188</v>
      </c>
      <c r="C25" s="270" t="s">
        <v>189</v>
      </c>
      <c r="D25" s="271">
        <f>VLOOKUP(C25,'2'!C21:D29,2,0)</f>
        <v>0</v>
      </c>
      <c r="E25" s="317">
        <f t="shared" si="2"/>
        <v>726.75</v>
      </c>
      <c r="F25" s="272">
        <v>1.5997000000000001</v>
      </c>
      <c r="G25" s="273">
        <v>4.4018442622950826E-3</v>
      </c>
      <c r="H25" s="267">
        <f t="shared" si="0"/>
        <v>0</v>
      </c>
      <c r="I25" s="267">
        <f t="shared" si="1"/>
        <v>0</v>
      </c>
      <c r="J25" s="293">
        <v>363.375</v>
      </c>
      <c r="K25" s="272">
        <f t="shared" si="3"/>
        <v>302.8125</v>
      </c>
      <c r="L25" s="292"/>
      <c r="M25" s="292"/>
    </row>
    <row r="26" spans="1:13" x14ac:dyDescent="0.2">
      <c r="A26" s="268">
        <v>25</v>
      </c>
      <c r="B26" s="269" t="s">
        <v>190</v>
      </c>
      <c r="C26" s="270" t="s">
        <v>191</v>
      </c>
      <c r="D26" s="271">
        <f>VLOOKUP(C26,'2'!C22:D30,2,0)</f>
        <v>0</v>
      </c>
      <c r="E26" s="317">
        <f t="shared" si="2"/>
        <v>959.47928999999999</v>
      </c>
      <c r="F26" s="272">
        <v>2.2658009259259262</v>
      </c>
      <c r="G26" s="273">
        <v>7.0439814814814818E-3</v>
      </c>
      <c r="H26" s="267">
        <f t="shared" si="0"/>
        <v>0</v>
      </c>
      <c r="I26" s="267">
        <f t="shared" si="1"/>
        <v>0</v>
      </c>
      <c r="J26" s="293">
        <v>479.739645</v>
      </c>
      <c r="K26" s="272">
        <f t="shared" si="3"/>
        <v>399.78303750000003</v>
      </c>
      <c r="L26" s="292"/>
      <c r="M26" s="292"/>
    </row>
    <row r="27" spans="1:13" x14ac:dyDescent="0.2">
      <c r="A27" s="274">
        <v>26</v>
      </c>
      <c r="B27" s="269" t="s">
        <v>192</v>
      </c>
      <c r="C27" s="270" t="s">
        <v>193</v>
      </c>
      <c r="D27" s="271">
        <f>VLOOKUP(C27,'2'!C23:D31,2,0)</f>
        <v>0</v>
      </c>
      <c r="E27" s="317">
        <f t="shared" si="2"/>
        <v>1382.1926579999999</v>
      </c>
      <c r="F27" s="272">
        <v>3.2586007194244604</v>
      </c>
      <c r="G27" s="273">
        <v>9.3758992805755403E-3</v>
      </c>
      <c r="H27" s="267">
        <f t="shared" si="0"/>
        <v>0</v>
      </c>
      <c r="I27" s="267">
        <f t="shared" si="1"/>
        <v>0</v>
      </c>
      <c r="J27" s="293">
        <v>691.09632899999997</v>
      </c>
      <c r="K27" s="272">
        <f t="shared" si="3"/>
        <v>575.91360750000001</v>
      </c>
      <c r="L27" s="292"/>
      <c r="M27" s="292"/>
    </row>
    <row r="28" spans="1:13" x14ac:dyDescent="0.2">
      <c r="A28" s="268">
        <v>27</v>
      </c>
      <c r="B28" s="269" t="s">
        <v>194</v>
      </c>
      <c r="C28" s="270" t="s">
        <v>195</v>
      </c>
      <c r="D28" s="271">
        <f>VLOOKUP(C28,'2'!C24:D32,2,0)</f>
        <v>0</v>
      </c>
      <c r="E28" s="317">
        <f t="shared" si="2"/>
        <v>2075.32611</v>
      </c>
      <c r="F28" s="272">
        <v>4.8601993464052287</v>
      </c>
      <c r="G28" s="273">
        <v>1.3999999999999999E-2</v>
      </c>
      <c r="H28" s="267">
        <f t="shared" si="0"/>
        <v>0</v>
      </c>
      <c r="I28" s="267">
        <f t="shared" si="1"/>
        <v>0</v>
      </c>
      <c r="J28" s="293">
        <v>1037.663055</v>
      </c>
      <c r="K28" s="272">
        <f t="shared" si="3"/>
        <v>864.71921250000003</v>
      </c>
      <c r="L28" s="292"/>
      <c r="M28" s="292"/>
    </row>
    <row r="29" spans="1:13" x14ac:dyDescent="0.2">
      <c r="A29" s="274">
        <v>28</v>
      </c>
      <c r="B29" s="269" t="s">
        <v>1274</v>
      </c>
      <c r="C29" s="270" t="s">
        <v>1275</v>
      </c>
      <c r="D29" s="271"/>
      <c r="E29" s="317">
        <f t="shared" si="2"/>
        <v>60.851333249999996</v>
      </c>
      <c r="F29" s="272">
        <v>8.2900000000000001E-2</v>
      </c>
      <c r="G29" s="273">
        <v>2.9409448818897639E-4</v>
      </c>
      <c r="H29" s="267">
        <f t="shared" si="0"/>
        <v>0</v>
      </c>
      <c r="I29" s="267">
        <f t="shared" si="1"/>
        <v>0</v>
      </c>
      <c r="J29" s="293">
        <v>30.425666624999998</v>
      </c>
      <c r="K29" s="272">
        <f t="shared" si="3"/>
        <v>25.354722187499998</v>
      </c>
      <c r="L29" s="292"/>
      <c r="M29" s="292"/>
    </row>
    <row r="30" spans="1:13" x14ac:dyDescent="0.2">
      <c r="A30" s="268">
        <v>29</v>
      </c>
      <c r="B30" s="269" t="s">
        <v>1276</v>
      </c>
      <c r="C30" s="270" t="s">
        <v>1277</v>
      </c>
      <c r="D30" s="271"/>
      <c r="E30" s="317" t="e">
        <f t="shared" si="2"/>
        <v>#N/A</v>
      </c>
      <c r="F30" s="272">
        <v>0.128</v>
      </c>
      <c r="G30" s="273">
        <v>4.3974358974358977E-4</v>
      </c>
      <c r="H30" s="267">
        <f t="shared" si="0"/>
        <v>0</v>
      </c>
      <c r="I30" s="267">
        <f t="shared" si="1"/>
        <v>0</v>
      </c>
      <c r="J30" s="293" t="e">
        <v>#N/A</v>
      </c>
      <c r="K30" s="272" t="e">
        <f t="shared" si="3"/>
        <v>#N/A</v>
      </c>
      <c r="L30" s="292"/>
      <c r="M30" s="292"/>
    </row>
    <row r="31" spans="1:13" x14ac:dyDescent="0.2">
      <c r="A31" s="274">
        <v>30</v>
      </c>
      <c r="B31" s="269" t="s">
        <v>1278</v>
      </c>
      <c r="C31" s="270" t="s">
        <v>1279</v>
      </c>
      <c r="D31" s="271"/>
      <c r="E31" s="317" t="e">
        <f t="shared" si="2"/>
        <v>#N/A</v>
      </c>
      <c r="F31" s="272">
        <v>0.21</v>
      </c>
      <c r="G31" s="273">
        <v>6.9999999999999999E-4</v>
      </c>
      <c r="H31" s="267">
        <f t="shared" si="0"/>
        <v>0</v>
      </c>
      <c r="I31" s="267">
        <f t="shared" si="1"/>
        <v>0</v>
      </c>
      <c r="J31" s="293" t="e">
        <v>#N/A</v>
      </c>
      <c r="K31" s="272" t="e">
        <f t="shared" si="3"/>
        <v>#N/A</v>
      </c>
      <c r="L31" s="292"/>
      <c r="M31" s="292"/>
    </row>
    <row r="32" spans="1:13" x14ac:dyDescent="0.2">
      <c r="A32" s="268">
        <v>31</v>
      </c>
      <c r="B32" s="269" t="s">
        <v>1280</v>
      </c>
      <c r="C32" s="270" t="s">
        <v>1281</v>
      </c>
      <c r="D32" s="271"/>
      <c r="E32" s="317" t="e">
        <f t="shared" si="2"/>
        <v>#N/A</v>
      </c>
      <c r="F32" s="272">
        <v>0.64900000000000002</v>
      </c>
      <c r="G32" s="273">
        <v>2.0500000000000002E-3</v>
      </c>
      <c r="H32" s="267">
        <f t="shared" si="0"/>
        <v>0</v>
      </c>
      <c r="I32" s="267">
        <f t="shared" si="1"/>
        <v>0</v>
      </c>
      <c r="J32" s="293" t="e">
        <v>#N/A</v>
      </c>
      <c r="K32" s="272" t="e">
        <f t="shared" si="3"/>
        <v>#N/A</v>
      </c>
      <c r="L32" s="292"/>
      <c r="M32" s="292"/>
    </row>
    <row r="33" spans="1:13" x14ac:dyDescent="0.2">
      <c r="A33" s="274">
        <v>32</v>
      </c>
      <c r="B33" s="269" t="s">
        <v>1282</v>
      </c>
      <c r="C33" s="270" t="s">
        <v>1283</v>
      </c>
      <c r="D33" s="271"/>
      <c r="E33" s="317" t="e">
        <f t="shared" si="2"/>
        <v>#N/A</v>
      </c>
      <c r="F33" s="272">
        <v>1.006</v>
      </c>
      <c r="G33" s="273">
        <v>2.8541666666666667E-3</v>
      </c>
      <c r="H33" s="267">
        <f t="shared" si="0"/>
        <v>0</v>
      </c>
      <c r="I33" s="267">
        <f t="shared" si="1"/>
        <v>0</v>
      </c>
      <c r="J33" s="293" t="e">
        <v>#N/A</v>
      </c>
      <c r="K33" s="272" t="e">
        <f t="shared" si="3"/>
        <v>#N/A</v>
      </c>
      <c r="L33" s="292"/>
      <c r="M33" s="292"/>
    </row>
    <row r="34" spans="1:13" x14ac:dyDescent="0.2">
      <c r="A34" s="268">
        <v>33</v>
      </c>
      <c r="B34" s="269" t="s">
        <v>196</v>
      </c>
      <c r="C34" s="270" t="s">
        <v>197</v>
      </c>
      <c r="D34" s="271">
        <f>VLOOKUP(C34,'2'!C26:D45,2,0)</f>
        <v>0</v>
      </c>
      <c r="E34" s="317">
        <f t="shared" si="2"/>
        <v>67.613399999999999</v>
      </c>
      <c r="F34" s="272">
        <v>0.155</v>
      </c>
      <c r="G34" s="273">
        <v>5.8329971932301382E-4</v>
      </c>
      <c r="H34" s="267">
        <f t="shared" si="0"/>
        <v>0</v>
      </c>
      <c r="I34" s="267">
        <f t="shared" si="1"/>
        <v>0</v>
      </c>
      <c r="J34" s="293">
        <v>33.806699999999999</v>
      </c>
      <c r="K34" s="272">
        <f t="shared" si="3"/>
        <v>28.172250000000002</v>
      </c>
      <c r="L34" s="292"/>
      <c r="M34" s="292"/>
    </row>
    <row r="35" spans="1:13" x14ac:dyDescent="0.2">
      <c r="A35" s="274">
        <v>34</v>
      </c>
      <c r="B35" s="269" t="s">
        <v>198</v>
      </c>
      <c r="C35" s="270" t="s">
        <v>199</v>
      </c>
      <c r="D35" s="271">
        <f>VLOOKUP(C35,'2'!C27:D46,2,0)</f>
        <v>0</v>
      </c>
      <c r="E35" s="317">
        <f t="shared" si="2"/>
        <v>100.95976799999998</v>
      </c>
      <c r="F35" s="272">
        <v>0.23450000000000001</v>
      </c>
      <c r="G35" s="273">
        <v>8.8039908472979341E-4</v>
      </c>
      <c r="H35" s="267">
        <f t="shared" si="0"/>
        <v>0</v>
      </c>
      <c r="I35" s="267">
        <f t="shared" si="1"/>
        <v>0</v>
      </c>
      <c r="J35" s="293">
        <v>50.479883999999991</v>
      </c>
      <c r="K35" s="272">
        <f t="shared" si="3"/>
        <v>42.066569999999992</v>
      </c>
      <c r="L35" s="292"/>
      <c r="M35" s="292"/>
    </row>
    <row r="36" spans="1:13" x14ac:dyDescent="0.2">
      <c r="A36" s="268">
        <v>35</v>
      </c>
      <c r="B36" s="269" t="s">
        <v>200</v>
      </c>
      <c r="C36" s="270" t="s">
        <v>201</v>
      </c>
      <c r="D36" s="271">
        <f>VLOOKUP(C36,'2'!C28:D47,2,0)</f>
        <v>0</v>
      </c>
      <c r="E36" s="317">
        <f t="shared" si="2"/>
        <v>159.0129</v>
      </c>
      <c r="F36" s="272">
        <v>0.38500000000000001</v>
      </c>
      <c r="G36" s="273">
        <v>1.3666992266992267E-3</v>
      </c>
      <c r="H36" s="267">
        <f t="shared" si="0"/>
        <v>0</v>
      </c>
      <c r="I36" s="267">
        <f t="shared" si="1"/>
        <v>0</v>
      </c>
      <c r="J36" s="293">
        <v>79.506450000000001</v>
      </c>
      <c r="K36" s="272">
        <f t="shared" si="3"/>
        <v>66.255375000000001</v>
      </c>
      <c r="L36" s="292"/>
      <c r="M36" s="292"/>
    </row>
    <row r="37" spans="1:13" x14ac:dyDescent="0.2">
      <c r="A37" s="274">
        <v>36</v>
      </c>
      <c r="B37" s="269" t="s">
        <v>202</v>
      </c>
      <c r="C37" s="270" t="s">
        <v>203</v>
      </c>
      <c r="D37" s="271">
        <f>VLOOKUP(C37,'2'!C29:D48,2,0)</f>
        <v>0</v>
      </c>
      <c r="E37" s="317">
        <f t="shared" si="2"/>
        <v>244.87199999999999</v>
      </c>
      <c r="F37" s="272">
        <v>0.60100000000000009</v>
      </c>
      <c r="G37" s="273">
        <v>2.0499951093069886E-3</v>
      </c>
      <c r="H37" s="267">
        <f t="shared" si="0"/>
        <v>0</v>
      </c>
      <c r="I37" s="267">
        <f t="shared" si="1"/>
        <v>0</v>
      </c>
      <c r="J37" s="293">
        <v>122.43599999999999</v>
      </c>
      <c r="K37" s="272">
        <f t="shared" si="3"/>
        <v>102.03</v>
      </c>
      <c r="L37" s="292"/>
      <c r="M37" s="292"/>
    </row>
    <row r="38" spans="1:13" x14ac:dyDescent="0.2">
      <c r="A38" s="268">
        <v>37</v>
      </c>
      <c r="B38" s="269" t="s">
        <v>204</v>
      </c>
      <c r="C38" s="270" t="s">
        <v>205</v>
      </c>
      <c r="D38" s="271">
        <f>VLOOKUP(C38,'2'!C30:D49,2,0)</f>
        <v>0</v>
      </c>
      <c r="E38" s="317">
        <f t="shared" si="2"/>
        <v>418.60646100000002</v>
      </c>
      <c r="F38" s="272">
        <v>0.92120001264702167</v>
      </c>
      <c r="G38" s="273">
        <v>2.8530099911470846E-3</v>
      </c>
      <c r="H38" s="267">
        <f t="shared" si="0"/>
        <v>0</v>
      </c>
      <c r="I38" s="267">
        <f t="shared" si="1"/>
        <v>0</v>
      </c>
      <c r="J38" s="293">
        <v>209.30323050000001</v>
      </c>
      <c r="K38" s="272">
        <f t="shared" si="3"/>
        <v>174.41935875000001</v>
      </c>
      <c r="L38" s="292"/>
      <c r="M38" s="292"/>
    </row>
    <row r="39" spans="1:13" x14ac:dyDescent="0.2">
      <c r="A39" s="274">
        <v>38</v>
      </c>
      <c r="B39" s="269" t="s">
        <v>206</v>
      </c>
      <c r="C39" s="270" t="s">
        <v>207</v>
      </c>
      <c r="D39" s="271">
        <f>VLOOKUP(C39,'2'!C31:D50,2,0)</f>
        <v>0</v>
      </c>
      <c r="E39" s="317">
        <f t="shared" si="2"/>
        <v>723.32999999999993</v>
      </c>
      <c r="F39" s="272">
        <v>1.4492000069725284</v>
      </c>
      <c r="G39" s="273">
        <v>4.4017919397573557E-3</v>
      </c>
      <c r="H39" s="267">
        <f t="shared" si="0"/>
        <v>0</v>
      </c>
      <c r="I39" s="267">
        <f t="shared" si="1"/>
        <v>0</v>
      </c>
      <c r="J39" s="293">
        <v>361.66499999999996</v>
      </c>
      <c r="K39" s="272">
        <f t="shared" si="3"/>
        <v>301.38749999999999</v>
      </c>
      <c r="L39" s="292"/>
      <c r="M39" s="292"/>
    </row>
    <row r="40" spans="1:13" x14ac:dyDescent="0.2">
      <c r="A40" s="268">
        <v>39</v>
      </c>
      <c r="B40" s="269" t="s">
        <v>208</v>
      </c>
      <c r="C40" s="270" t="s">
        <v>209</v>
      </c>
      <c r="D40" s="271">
        <f>VLOOKUP(C40,'2'!C32:D51,2,0)</f>
        <v>0</v>
      </c>
      <c r="E40" s="317">
        <f t="shared" si="2"/>
        <v>891.16569359999994</v>
      </c>
      <c r="F40" s="272">
        <v>2.0642</v>
      </c>
      <c r="G40" s="273">
        <v>7.0428571428571424E-3</v>
      </c>
      <c r="H40" s="267">
        <f t="shared" si="0"/>
        <v>0</v>
      </c>
      <c r="I40" s="267">
        <f t="shared" si="1"/>
        <v>0</v>
      </c>
      <c r="J40" s="293">
        <v>445.58284679999997</v>
      </c>
      <c r="K40" s="272">
        <f t="shared" si="3"/>
        <v>371.31903899999998</v>
      </c>
      <c r="L40" s="292"/>
      <c r="M40" s="292"/>
    </row>
    <row r="41" spans="1:13" x14ac:dyDescent="0.2">
      <c r="A41" s="274">
        <v>40</v>
      </c>
      <c r="B41" s="269" t="s">
        <v>210</v>
      </c>
      <c r="C41" s="270" t="s">
        <v>211</v>
      </c>
      <c r="D41" s="271">
        <f>VLOOKUP(C41,'2'!C33:D52,2,0)</f>
        <v>0</v>
      </c>
      <c r="E41" s="317">
        <f t="shared" si="2"/>
        <v>1309.5613440000002</v>
      </c>
      <c r="F41" s="272">
        <v>2.9594001024590164</v>
      </c>
      <c r="G41" s="273">
        <v>1.0271004098360655E-2</v>
      </c>
      <c r="H41" s="267">
        <f t="shared" si="0"/>
        <v>0</v>
      </c>
      <c r="I41" s="267">
        <f t="shared" si="1"/>
        <v>0</v>
      </c>
      <c r="J41" s="293">
        <v>654.7806720000001</v>
      </c>
      <c r="K41" s="272">
        <f t="shared" si="3"/>
        <v>545.65056000000016</v>
      </c>
      <c r="L41" s="292"/>
      <c r="M41" s="292"/>
    </row>
    <row r="42" spans="1:13" x14ac:dyDescent="0.2">
      <c r="A42" s="268">
        <v>41</v>
      </c>
      <c r="B42" s="269" t="s">
        <v>212</v>
      </c>
      <c r="C42" s="270" t="s">
        <v>213</v>
      </c>
      <c r="D42" s="271">
        <f>VLOOKUP(C42,'2'!C34:D53,2,0)</f>
        <v>0</v>
      </c>
      <c r="E42" s="317">
        <f t="shared" si="2"/>
        <v>2018.4202584</v>
      </c>
      <c r="F42" s="272">
        <v>4.4249999999999998</v>
      </c>
      <c r="G42" s="273">
        <v>1.525E-2</v>
      </c>
      <c r="H42" s="267">
        <f t="shared" si="0"/>
        <v>0</v>
      </c>
      <c r="I42" s="267">
        <f t="shared" si="1"/>
        <v>0</v>
      </c>
      <c r="J42" s="293">
        <v>1009.2101292</v>
      </c>
      <c r="K42" s="272">
        <f t="shared" si="3"/>
        <v>841.00844100000006</v>
      </c>
      <c r="L42" s="292"/>
      <c r="M42" s="292"/>
    </row>
    <row r="43" spans="1:13" x14ac:dyDescent="0.2">
      <c r="A43" s="274">
        <v>42</v>
      </c>
      <c r="B43" s="269" t="s">
        <v>214</v>
      </c>
      <c r="C43" s="270" t="s">
        <v>215</v>
      </c>
      <c r="D43" s="271">
        <f>VLOOKUP(C43,'2'!C35:D54,2,0)</f>
        <v>0</v>
      </c>
      <c r="E43" s="317">
        <f t="shared" si="2"/>
        <v>75.154500000000013</v>
      </c>
      <c r="F43" s="272">
        <v>0.17590000065433892</v>
      </c>
      <c r="G43" s="273">
        <v>5.8689948045489646E-4</v>
      </c>
      <c r="H43" s="267">
        <f t="shared" si="0"/>
        <v>0</v>
      </c>
      <c r="I43" s="267">
        <f t="shared" si="1"/>
        <v>0</v>
      </c>
      <c r="J43" s="293">
        <v>37.577250000000006</v>
      </c>
      <c r="K43" s="272">
        <f t="shared" si="3"/>
        <v>31.314375000000005</v>
      </c>
      <c r="L43" s="292"/>
      <c r="M43" s="292"/>
    </row>
    <row r="44" spans="1:13" x14ac:dyDescent="0.2">
      <c r="A44" s="268">
        <v>43</v>
      </c>
      <c r="B44" s="269" t="s">
        <v>216</v>
      </c>
      <c r="C44" s="270" t="s">
        <v>217</v>
      </c>
      <c r="D44" s="271">
        <f>VLOOKUP(C44,'2'!C36:D55,2,0)</f>
        <v>0</v>
      </c>
      <c r="E44" s="317">
        <f t="shared" si="2"/>
        <v>110.979</v>
      </c>
      <c r="F44" s="272">
        <v>0.27189999887151012</v>
      </c>
      <c r="G44" s="273">
        <v>8.8040264518021987E-4</v>
      </c>
      <c r="H44" s="267">
        <f t="shared" si="0"/>
        <v>0</v>
      </c>
      <c r="I44" s="267">
        <f t="shared" si="1"/>
        <v>0</v>
      </c>
      <c r="J44" s="293">
        <v>55.4895</v>
      </c>
      <c r="K44" s="272">
        <f t="shared" si="3"/>
        <v>46.241250000000001</v>
      </c>
      <c r="L44" s="292"/>
      <c r="M44" s="292"/>
    </row>
    <row r="45" spans="1:13" x14ac:dyDescent="0.2">
      <c r="A45" s="274">
        <v>44</v>
      </c>
      <c r="B45" s="269" t="s">
        <v>218</v>
      </c>
      <c r="C45" s="270" t="s">
        <v>219</v>
      </c>
      <c r="D45" s="271">
        <f>VLOOKUP(C45,'2'!C37:D56,2,0)</f>
        <v>0</v>
      </c>
      <c r="E45" s="317">
        <f t="shared" si="2"/>
        <v>185.87699999999998</v>
      </c>
      <c r="F45" s="272">
        <v>0.44549999999999995</v>
      </c>
      <c r="G45" s="273">
        <v>1.3695033190686389E-3</v>
      </c>
      <c r="H45" s="267">
        <f t="shared" si="0"/>
        <v>0</v>
      </c>
      <c r="I45" s="267">
        <f t="shared" si="1"/>
        <v>0</v>
      </c>
      <c r="J45" s="293">
        <v>92.938499999999991</v>
      </c>
      <c r="K45" s="272">
        <f t="shared" si="3"/>
        <v>77.44874999999999</v>
      </c>
      <c r="L45" s="292"/>
      <c r="M45" s="292"/>
    </row>
    <row r="46" spans="1:13" x14ac:dyDescent="0.2">
      <c r="A46" s="268">
        <v>45</v>
      </c>
      <c r="B46" s="269" t="s">
        <v>220</v>
      </c>
      <c r="C46" s="270" t="s">
        <v>221</v>
      </c>
      <c r="D46" s="271">
        <f>VLOOKUP(C46,'2'!C38:D57,2,0)</f>
        <v>0</v>
      </c>
      <c r="E46" s="317">
        <f t="shared" si="2"/>
        <v>314.64</v>
      </c>
      <c r="F46" s="272">
        <v>0.69079999999999997</v>
      </c>
      <c r="G46" s="273">
        <v>2.0541963015647227E-3</v>
      </c>
      <c r="H46" s="267">
        <f t="shared" si="0"/>
        <v>0</v>
      </c>
      <c r="I46" s="267">
        <f t="shared" si="1"/>
        <v>0</v>
      </c>
      <c r="J46" s="293">
        <v>157.32</v>
      </c>
      <c r="K46" s="272">
        <f t="shared" si="3"/>
        <v>131.1</v>
      </c>
      <c r="L46" s="292"/>
      <c r="M46" s="292"/>
    </row>
    <row r="47" spans="1:13" x14ac:dyDescent="0.2">
      <c r="A47" s="274">
        <v>46</v>
      </c>
      <c r="B47" s="269" t="s">
        <v>222</v>
      </c>
      <c r="C47" s="270" t="s">
        <v>223</v>
      </c>
      <c r="D47" s="271">
        <f>VLOOKUP(C47,'2'!C39:D58,2,0)</f>
        <v>0</v>
      </c>
      <c r="E47" s="317">
        <f t="shared" si="2"/>
        <v>482.22</v>
      </c>
      <c r="F47" s="272">
        <v>1.0719000120105693</v>
      </c>
      <c r="G47" s="273">
        <v>2.8529906317559454E-3</v>
      </c>
      <c r="H47" s="267">
        <f t="shared" si="0"/>
        <v>0</v>
      </c>
      <c r="I47" s="267">
        <f t="shared" si="1"/>
        <v>0</v>
      </c>
      <c r="J47" s="293">
        <v>241.11</v>
      </c>
      <c r="K47" s="272">
        <f t="shared" si="3"/>
        <v>200.92500000000001</v>
      </c>
      <c r="L47" s="292"/>
      <c r="M47" s="292"/>
    </row>
    <row r="48" spans="1:13" x14ac:dyDescent="0.2">
      <c r="A48" s="268">
        <v>47</v>
      </c>
      <c r="B48" s="269" t="s">
        <v>224</v>
      </c>
      <c r="C48" s="270" t="s">
        <v>225</v>
      </c>
      <c r="D48" s="271">
        <f>VLOOKUP(C48,'2'!C40:D59,2,0)</f>
        <v>0</v>
      </c>
      <c r="E48" s="317">
        <f t="shared" si="2"/>
        <v>759.24</v>
      </c>
      <c r="F48" s="272">
        <v>1.7050000000000001</v>
      </c>
      <c r="G48" s="273">
        <v>4.4018110236220473E-3</v>
      </c>
      <c r="H48" s="267">
        <f t="shared" si="0"/>
        <v>0</v>
      </c>
      <c r="I48" s="267">
        <f t="shared" si="1"/>
        <v>0</v>
      </c>
      <c r="J48" s="293">
        <v>379.62</v>
      </c>
      <c r="K48" s="272">
        <f t="shared" si="3"/>
        <v>316.35000000000002</v>
      </c>
      <c r="L48" s="292"/>
      <c r="M48" s="292"/>
    </row>
    <row r="49" spans="1:13" x14ac:dyDescent="0.2">
      <c r="A49" s="274">
        <v>48</v>
      </c>
      <c r="B49" s="269" t="s">
        <v>226</v>
      </c>
      <c r="C49" s="270" t="s">
        <v>227</v>
      </c>
      <c r="D49" s="271">
        <f>VLOOKUP(C49,'2'!C41:D60,2,0)</f>
        <v>0</v>
      </c>
      <c r="E49" s="317">
        <f t="shared" si="2"/>
        <v>1053.2675790000003</v>
      </c>
      <c r="F49" s="272">
        <v>2.415100192678227</v>
      </c>
      <c r="G49" s="273">
        <v>7.0428709055876688E-3</v>
      </c>
      <c r="H49" s="267">
        <f t="shared" si="0"/>
        <v>0</v>
      </c>
      <c r="I49" s="267">
        <f t="shared" si="1"/>
        <v>0</v>
      </c>
      <c r="J49" s="293">
        <v>526.63378950000015</v>
      </c>
      <c r="K49" s="272">
        <f t="shared" si="3"/>
        <v>438.86149125000014</v>
      </c>
      <c r="L49" s="292"/>
      <c r="M49" s="292"/>
    </row>
    <row r="50" spans="1:13" x14ac:dyDescent="0.2">
      <c r="A50" s="268">
        <v>49</v>
      </c>
      <c r="B50" s="269" t="s">
        <v>228</v>
      </c>
      <c r="C50" s="270" t="s">
        <v>229</v>
      </c>
      <c r="D50" s="271">
        <f>VLOOKUP(C50,'2'!C42:D61,2,0)</f>
        <v>0</v>
      </c>
      <c r="E50" s="317">
        <f t="shared" si="2"/>
        <v>1509.3449280000004</v>
      </c>
      <c r="F50" s="272">
        <v>3.4750000000000001</v>
      </c>
      <c r="G50" s="273">
        <v>1.0270793036750483E-2</v>
      </c>
      <c r="H50" s="267">
        <f t="shared" si="0"/>
        <v>0</v>
      </c>
      <c r="I50" s="267">
        <f t="shared" si="1"/>
        <v>0</v>
      </c>
      <c r="J50" s="293">
        <v>754.67246400000022</v>
      </c>
      <c r="K50" s="272">
        <f t="shared" si="3"/>
        <v>628.89372000000026</v>
      </c>
      <c r="L50" s="292"/>
      <c r="M50" s="292"/>
    </row>
    <row r="51" spans="1:13" x14ac:dyDescent="0.2">
      <c r="A51" s="274">
        <v>50</v>
      </c>
      <c r="B51" s="269" t="s">
        <v>230</v>
      </c>
      <c r="C51" s="270" t="s">
        <v>231</v>
      </c>
      <c r="D51" s="271">
        <f>VLOOKUP(C51,'2'!C43:D62,2,0)</f>
        <v>0</v>
      </c>
      <c r="E51" s="317">
        <f t="shared" si="2"/>
        <v>2287.4211359999999</v>
      </c>
      <c r="F51" s="272">
        <v>5.1845996835443033</v>
      </c>
      <c r="G51" s="273">
        <v>1.5406645569620254E-2</v>
      </c>
      <c r="H51" s="267">
        <f t="shared" si="0"/>
        <v>0</v>
      </c>
      <c r="I51" s="267">
        <f t="shared" si="1"/>
        <v>0</v>
      </c>
      <c r="J51" s="293">
        <v>1143.710568</v>
      </c>
      <c r="K51" s="272">
        <f t="shared" si="3"/>
        <v>953.09213999999997</v>
      </c>
      <c r="L51" s="292"/>
      <c r="M51" s="292"/>
    </row>
    <row r="52" spans="1:13" x14ac:dyDescent="0.2">
      <c r="A52" s="268">
        <v>51</v>
      </c>
      <c r="B52" s="269" t="s">
        <v>1284</v>
      </c>
      <c r="C52" s="270" t="s">
        <v>1285</v>
      </c>
      <c r="D52" s="271"/>
      <c r="E52" s="317" t="e">
        <f t="shared" si="2"/>
        <v>#N/A</v>
      </c>
      <c r="F52" s="272">
        <v>7.7499999999999999E-2</v>
      </c>
      <c r="G52" s="273">
        <v>2.9173441734417347E-4</v>
      </c>
      <c r="H52" s="267">
        <f t="shared" si="0"/>
        <v>0</v>
      </c>
      <c r="I52" s="267">
        <f t="shared" si="1"/>
        <v>0</v>
      </c>
      <c r="J52" s="293" t="e">
        <v>#N/A</v>
      </c>
      <c r="K52" s="272" t="e">
        <f t="shared" si="3"/>
        <v>#N/A</v>
      </c>
      <c r="L52" s="292"/>
      <c r="M52" s="292"/>
    </row>
    <row r="53" spans="1:13" x14ac:dyDescent="0.2">
      <c r="A53" s="274">
        <v>52</v>
      </c>
      <c r="B53" s="269" t="s">
        <v>1286</v>
      </c>
      <c r="C53" s="270" t="s">
        <v>1287</v>
      </c>
      <c r="D53" s="271"/>
      <c r="E53" s="317" t="e">
        <f t="shared" si="2"/>
        <v>#N/A</v>
      </c>
      <c r="F53" s="272">
        <v>0.11749999999999999</v>
      </c>
      <c r="G53" s="273">
        <v>4.4010416666666666E-4</v>
      </c>
      <c r="H53" s="267">
        <f t="shared" si="0"/>
        <v>0</v>
      </c>
      <c r="I53" s="267">
        <f t="shared" si="1"/>
        <v>0</v>
      </c>
      <c r="J53" s="293" t="e">
        <v>#N/A</v>
      </c>
      <c r="K53" s="272" t="e">
        <f t="shared" si="3"/>
        <v>#N/A</v>
      </c>
      <c r="L53" s="292"/>
      <c r="M53" s="292"/>
    </row>
    <row r="54" spans="1:13" x14ac:dyDescent="0.2">
      <c r="A54" s="268">
        <v>53</v>
      </c>
      <c r="B54" s="269" t="s">
        <v>1288</v>
      </c>
      <c r="C54" s="270" t="s">
        <v>1289</v>
      </c>
      <c r="D54" s="271"/>
      <c r="E54" s="317" t="e">
        <f t="shared" si="2"/>
        <v>#N/A</v>
      </c>
      <c r="F54" s="272">
        <v>0.1925</v>
      </c>
      <c r="G54" s="273">
        <v>6.8333333333333332E-4</v>
      </c>
      <c r="H54" s="267">
        <f t="shared" si="0"/>
        <v>0</v>
      </c>
      <c r="I54" s="267">
        <f t="shared" si="1"/>
        <v>0</v>
      </c>
      <c r="J54" s="293" t="e">
        <v>#N/A</v>
      </c>
      <c r="K54" s="272" t="e">
        <f t="shared" si="3"/>
        <v>#N/A</v>
      </c>
      <c r="L54" s="292"/>
      <c r="M54" s="292"/>
    </row>
    <row r="55" spans="1:13" x14ac:dyDescent="0.2">
      <c r="A55" s="274">
        <v>54</v>
      </c>
      <c r="B55" s="269" t="s">
        <v>1290</v>
      </c>
      <c r="C55" s="270" t="s">
        <v>1291</v>
      </c>
      <c r="D55" s="271"/>
      <c r="E55" s="317" t="e">
        <f t="shared" si="2"/>
        <v>#N/A</v>
      </c>
      <c r="F55" s="272">
        <v>0.60099999999999998</v>
      </c>
      <c r="G55" s="273">
        <v>2.0500000000000002E-3</v>
      </c>
      <c r="H55" s="267">
        <f t="shared" si="0"/>
        <v>0</v>
      </c>
      <c r="I55" s="267">
        <f t="shared" si="1"/>
        <v>0</v>
      </c>
      <c r="J55" s="293" t="e">
        <v>#N/A</v>
      </c>
      <c r="K55" s="272" t="e">
        <f t="shared" si="3"/>
        <v>#N/A</v>
      </c>
      <c r="L55" s="292"/>
      <c r="M55" s="292"/>
    </row>
    <row r="56" spans="1:13" x14ac:dyDescent="0.2">
      <c r="A56" s="268">
        <v>55</v>
      </c>
      <c r="B56" s="269" t="s">
        <v>1292</v>
      </c>
      <c r="C56" s="270" t="s">
        <v>1293</v>
      </c>
      <c r="D56" s="271"/>
      <c r="E56" s="317" t="e">
        <f t="shared" si="2"/>
        <v>#N/A</v>
      </c>
      <c r="F56" s="272">
        <v>0.92120833333333341</v>
      </c>
      <c r="G56" s="273">
        <v>2.8541666666666667E-3</v>
      </c>
      <c r="H56" s="267">
        <f t="shared" si="0"/>
        <v>0</v>
      </c>
      <c r="I56" s="267">
        <f t="shared" si="1"/>
        <v>0</v>
      </c>
      <c r="J56" s="293" t="e">
        <v>#N/A</v>
      </c>
      <c r="K56" s="272" t="e">
        <f t="shared" si="3"/>
        <v>#N/A</v>
      </c>
      <c r="L56" s="292"/>
      <c r="M56" s="292"/>
    </row>
    <row r="57" spans="1:13" x14ac:dyDescent="0.2">
      <c r="A57" s="274">
        <v>56</v>
      </c>
      <c r="B57" s="269" t="s">
        <v>1294</v>
      </c>
      <c r="C57" s="270" t="s">
        <v>1295</v>
      </c>
      <c r="D57" s="271"/>
      <c r="E57" s="317" t="e">
        <f t="shared" si="2"/>
        <v>#N/A</v>
      </c>
      <c r="F57" s="272">
        <v>7.7499999999999999E-2</v>
      </c>
      <c r="G57" s="273">
        <v>2.9166666666666664E-4</v>
      </c>
      <c r="H57" s="267">
        <f t="shared" si="0"/>
        <v>0</v>
      </c>
      <c r="I57" s="267">
        <f t="shared" si="1"/>
        <v>0</v>
      </c>
      <c r="J57" s="293" t="e">
        <v>#N/A</v>
      </c>
      <c r="K57" s="272" t="e">
        <f t="shared" si="3"/>
        <v>#N/A</v>
      </c>
      <c r="L57" s="292"/>
      <c r="M57" s="292"/>
    </row>
    <row r="58" spans="1:13" x14ac:dyDescent="0.2">
      <c r="A58" s="268">
        <v>57</v>
      </c>
      <c r="B58" s="269" t="s">
        <v>1296</v>
      </c>
      <c r="C58" s="270" t="s">
        <v>1297</v>
      </c>
      <c r="D58" s="271"/>
      <c r="E58" s="317" t="e">
        <f t="shared" si="2"/>
        <v>#N/A</v>
      </c>
      <c r="F58" s="272">
        <v>0.13600000000000001</v>
      </c>
      <c r="G58" s="273">
        <v>4.4021739130434783E-4</v>
      </c>
      <c r="H58" s="267">
        <f t="shared" si="0"/>
        <v>0</v>
      </c>
      <c r="I58" s="267">
        <f t="shared" si="1"/>
        <v>0</v>
      </c>
      <c r="J58" s="293" t="e">
        <v>#N/A</v>
      </c>
      <c r="K58" s="272" t="e">
        <f t="shared" si="3"/>
        <v>#N/A</v>
      </c>
      <c r="L58" s="292"/>
      <c r="M58" s="292"/>
    </row>
    <row r="59" spans="1:13" x14ac:dyDescent="0.2">
      <c r="A59" s="274">
        <v>58</v>
      </c>
      <c r="B59" s="269" t="s">
        <v>1298</v>
      </c>
      <c r="C59" s="270" t="s">
        <v>1299</v>
      </c>
      <c r="D59" s="271"/>
      <c r="E59" s="317" t="e">
        <f t="shared" si="2"/>
        <v>#N/A</v>
      </c>
      <c r="F59" s="272">
        <v>0.2225</v>
      </c>
      <c r="G59" s="273">
        <v>6.852564102564102E-4</v>
      </c>
      <c r="H59" s="267">
        <f t="shared" si="0"/>
        <v>0</v>
      </c>
      <c r="I59" s="267">
        <f t="shared" si="1"/>
        <v>0</v>
      </c>
      <c r="J59" s="293" t="e">
        <v>#N/A</v>
      </c>
      <c r="K59" s="272" t="e">
        <f t="shared" si="3"/>
        <v>#N/A</v>
      </c>
      <c r="L59" s="292"/>
      <c r="M59" s="292"/>
    </row>
    <row r="60" spans="1:13" x14ac:dyDescent="0.2">
      <c r="A60" s="268">
        <v>59</v>
      </c>
      <c r="B60" s="269" t="s">
        <v>82</v>
      </c>
      <c r="C60" s="270" t="s">
        <v>232</v>
      </c>
      <c r="D60" s="271">
        <f>VLOOKUP(C60,'3'!C6:D169,2,0)</f>
        <v>0</v>
      </c>
      <c r="E60" s="317">
        <f t="shared" si="2"/>
        <v>184.07209499999999</v>
      </c>
      <c r="F60" s="272">
        <v>0.2225</v>
      </c>
      <c r="G60" s="273">
        <v>6.852564102564102E-4</v>
      </c>
      <c r="H60" s="267">
        <f t="shared" si="0"/>
        <v>0</v>
      </c>
      <c r="I60" s="267">
        <f t="shared" si="1"/>
        <v>0</v>
      </c>
      <c r="J60" s="293">
        <v>92.036047499999995</v>
      </c>
      <c r="K60" s="272">
        <f t="shared" si="3"/>
        <v>76.696706250000005</v>
      </c>
      <c r="L60" s="292"/>
      <c r="M60" s="292"/>
    </row>
    <row r="61" spans="1:13" x14ac:dyDescent="0.2">
      <c r="A61" s="274">
        <v>60</v>
      </c>
      <c r="B61" s="269" t="s">
        <v>83</v>
      </c>
      <c r="C61" s="270" t="s">
        <v>233</v>
      </c>
      <c r="D61" s="271">
        <f>VLOOKUP(C61,'3'!C7:D170,2,0)</f>
        <v>0</v>
      </c>
      <c r="E61" s="317">
        <f t="shared" si="2"/>
        <v>181.5622425</v>
      </c>
      <c r="F61" s="272">
        <v>1</v>
      </c>
      <c r="G61" s="273">
        <v>4.4217687074829933E-4</v>
      </c>
      <c r="H61" s="267">
        <f t="shared" si="0"/>
        <v>0</v>
      </c>
      <c r="I61" s="267">
        <f t="shared" si="1"/>
        <v>0</v>
      </c>
      <c r="J61" s="293">
        <v>90.781121249999998</v>
      </c>
      <c r="K61" s="272">
        <f t="shared" si="3"/>
        <v>75.650934375000006</v>
      </c>
      <c r="L61" s="292"/>
      <c r="M61" s="292"/>
    </row>
    <row r="62" spans="1:13" x14ac:dyDescent="0.2">
      <c r="A62" s="268">
        <v>61</v>
      </c>
      <c r="B62" s="269" t="s">
        <v>84</v>
      </c>
      <c r="C62" s="270" t="s">
        <v>234</v>
      </c>
      <c r="D62" s="271">
        <f>VLOOKUP(C62,'3'!C8:D171,2,0)</f>
        <v>0</v>
      </c>
      <c r="E62" s="317">
        <f t="shared" si="2"/>
        <v>206.53893000000002</v>
      </c>
      <c r="F62" s="272">
        <v>1</v>
      </c>
      <c r="G62" s="273">
        <v>7.4124999999999994E-4</v>
      </c>
      <c r="H62" s="267">
        <f t="shared" si="0"/>
        <v>0</v>
      </c>
      <c r="I62" s="267">
        <f t="shared" si="1"/>
        <v>0</v>
      </c>
      <c r="J62" s="293">
        <v>103.26946500000001</v>
      </c>
      <c r="K62" s="272">
        <f t="shared" si="3"/>
        <v>86.057887500000007</v>
      </c>
      <c r="L62" s="292"/>
      <c r="M62" s="292"/>
    </row>
    <row r="63" spans="1:13" x14ac:dyDescent="0.2">
      <c r="A63" s="274">
        <v>62</v>
      </c>
      <c r="B63" s="269" t="s">
        <v>85</v>
      </c>
      <c r="C63" s="270" t="s">
        <v>235</v>
      </c>
      <c r="D63" s="271">
        <f>VLOOKUP(C63,'3'!C9:D172,2,0)</f>
        <v>0</v>
      </c>
      <c r="E63" s="317">
        <f t="shared" si="2"/>
        <v>305.54408249999994</v>
      </c>
      <c r="F63" s="272">
        <v>1</v>
      </c>
      <c r="G63" s="273">
        <v>7.4093264248704656E-4</v>
      </c>
      <c r="H63" s="267">
        <f t="shared" si="0"/>
        <v>0</v>
      </c>
      <c r="I63" s="267">
        <f t="shared" si="1"/>
        <v>0</v>
      </c>
      <c r="J63" s="293">
        <v>152.77204124999997</v>
      </c>
      <c r="K63" s="272">
        <f t="shared" si="3"/>
        <v>127.31003437499999</v>
      </c>
      <c r="L63" s="292"/>
      <c r="M63" s="292"/>
    </row>
    <row r="64" spans="1:13" x14ac:dyDescent="0.2">
      <c r="A64" s="268">
        <v>63</v>
      </c>
      <c r="B64" s="269" t="s">
        <v>86</v>
      </c>
      <c r="C64" s="270" t="s">
        <v>236</v>
      </c>
      <c r="D64" s="271">
        <f>VLOOKUP(C64,'3'!C10:D173,2,0)</f>
        <v>0</v>
      </c>
      <c r="E64" s="317">
        <f t="shared" si="2"/>
        <v>521.58633750000001</v>
      </c>
      <c r="F64" s="272">
        <v>1</v>
      </c>
      <c r="G64" s="273">
        <v>2.2192982456140349E-3</v>
      </c>
      <c r="H64" s="267">
        <f t="shared" si="0"/>
        <v>0</v>
      </c>
      <c r="I64" s="267">
        <f t="shared" si="1"/>
        <v>0</v>
      </c>
      <c r="J64" s="293">
        <v>260.79316875000001</v>
      </c>
      <c r="K64" s="272">
        <f t="shared" si="3"/>
        <v>217.32764062500002</v>
      </c>
      <c r="L64" s="292"/>
      <c r="M64" s="292"/>
    </row>
    <row r="65" spans="1:13" x14ac:dyDescent="0.2">
      <c r="A65" s="274">
        <v>64</v>
      </c>
      <c r="B65" s="269" t="s">
        <v>87</v>
      </c>
      <c r="C65" s="270" t="s">
        <v>237</v>
      </c>
      <c r="D65" s="271">
        <f>VLOOKUP(C65,'3'!C11:D174,2,0)</f>
        <v>0</v>
      </c>
      <c r="E65" s="317">
        <f t="shared" si="2"/>
        <v>814.31311499999981</v>
      </c>
      <c r="F65" s="272">
        <v>1</v>
      </c>
      <c r="G65" s="273">
        <v>2.2232142857142858E-3</v>
      </c>
      <c r="H65" s="267">
        <f t="shared" si="0"/>
        <v>0</v>
      </c>
      <c r="I65" s="267">
        <f t="shared" si="1"/>
        <v>0</v>
      </c>
      <c r="J65" s="293">
        <v>407.15655749999991</v>
      </c>
      <c r="K65" s="272">
        <f t="shared" si="3"/>
        <v>339.29713124999995</v>
      </c>
      <c r="L65" s="292"/>
      <c r="M65" s="292"/>
    </row>
    <row r="66" spans="1:13" x14ac:dyDescent="0.2">
      <c r="A66" s="268">
        <v>65</v>
      </c>
      <c r="B66" s="269" t="s">
        <v>9</v>
      </c>
      <c r="C66" s="270" t="s">
        <v>238</v>
      </c>
      <c r="D66" s="271">
        <f>VLOOKUP(C66,'3'!C12:D175,2,0)</f>
        <v>0</v>
      </c>
      <c r="E66" s="317">
        <f t="shared" si="2"/>
        <v>5.4548999999999994</v>
      </c>
      <c r="F66" s="272">
        <v>8.9999999999999993E-3</v>
      </c>
      <c r="G66" s="273">
        <v>2.8591574123038957E-5</v>
      </c>
      <c r="H66" s="267">
        <f t="shared" ref="H66:H129" si="4">F66*D66</f>
        <v>0</v>
      </c>
      <c r="I66" s="267">
        <f t="shared" ref="I66:I129" si="5">G66*D66</f>
        <v>0</v>
      </c>
      <c r="J66" s="293">
        <v>2.7274499999999997</v>
      </c>
      <c r="K66" s="272">
        <f t="shared" si="3"/>
        <v>2.272875</v>
      </c>
      <c r="L66" s="292"/>
      <c r="M66" s="292"/>
    </row>
    <row r="67" spans="1:13" x14ac:dyDescent="0.2">
      <c r="A67" s="274">
        <v>66</v>
      </c>
      <c r="B67" s="269" t="s">
        <v>10</v>
      </c>
      <c r="C67" s="270" t="s">
        <v>239</v>
      </c>
      <c r="D67" s="271">
        <f>VLOOKUP(C67,'3'!C13:D176,2,0)</f>
        <v>0</v>
      </c>
      <c r="E67" s="317">
        <f t="shared" ref="E67:E130" si="6">J67*2</f>
        <v>8.2815300000000001</v>
      </c>
      <c r="F67" s="272">
        <v>1.3999999999999999E-2</v>
      </c>
      <c r="G67" s="273">
        <v>4.9992386946150331E-5</v>
      </c>
      <c r="H67" s="267">
        <f t="shared" si="4"/>
        <v>0</v>
      </c>
      <c r="I67" s="267">
        <f t="shared" si="5"/>
        <v>0</v>
      </c>
      <c r="J67" s="293">
        <v>4.140765</v>
      </c>
      <c r="K67" s="272">
        <f t="shared" ref="K67:K130" si="7">J67/1.2</f>
        <v>3.4506375</v>
      </c>
      <c r="L67" s="292"/>
      <c r="M67" s="292"/>
    </row>
    <row r="68" spans="1:13" x14ac:dyDescent="0.2">
      <c r="A68" s="268">
        <v>67</v>
      </c>
      <c r="B68" s="269" t="s">
        <v>11</v>
      </c>
      <c r="C68" s="270" t="s">
        <v>240</v>
      </c>
      <c r="D68" s="271">
        <f>VLOOKUP(C68,'3'!C14:D177,2,0)</f>
        <v>0</v>
      </c>
      <c r="E68" s="317">
        <f t="shared" si="6"/>
        <v>15.218999999999999</v>
      </c>
      <c r="F68" s="272">
        <v>1.9E-2</v>
      </c>
      <c r="G68" s="273">
        <v>8.0000000000000007E-5</v>
      </c>
      <c r="H68" s="267">
        <f t="shared" si="4"/>
        <v>0</v>
      </c>
      <c r="I68" s="267">
        <f t="shared" si="5"/>
        <v>0</v>
      </c>
      <c r="J68" s="293">
        <v>7.6094999999999997</v>
      </c>
      <c r="K68" s="272">
        <f t="shared" si="7"/>
        <v>6.3412499999999996</v>
      </c>
      <c r="L68" s="292"/>
      <c r="M68" s="292"/>
    </row>
    <row r="69" spans="1:13" x14ac:dyDescent="0.2">
      <c r="A69" s="274">
        <v>68</v>
      </c>
      <c r="B69" s="269" t="s">
        <v>12</v>
      </c>
      <c r="C69" s="270" t="s">
        <v>241</v>
      </c>
      <c r="D69" s="271">
        <f>VLOOKUP(C69,'3'!C15:D178,2,0)</f>
        <v>0</v>
      </c>
      <c r="E69" s="317">
        <f t="shared" si="6"/>
        <v>30.756231</v>
      </c>
      <c r="F69" s="272">
        <v>2.7E-2</v>
      </c>
      <c r="G69" s="273">
        <v>1.3320000000000001E-4</v>
      </c>
      <c r="H69" s="267">
        <f t="shared" si="4"/>
        <v>0</v>
      </c>
      <c r="I69" s="267">
        <f t="shared" si="5"/>
        <v>0</v>
      </c>
      <c r="J69" s="293">
        <v>15.3781155</v>
      </c>
      <c r="K69" s="272">
        <f t="shared" si="7"/>
        <v>12.81509625</v>
      </c>
      <c r="L69" s="292"/>
      <c r="M69" s="292"/>
    </row>
    <row r="70" spans="1:13" x14ac:dyDescent="0.2">
      <c r="A70" s="268">
        <v>69</v>
      </c>
      <c r="B70" s="269" t="s">
        <v>13</v>
      </c>
      <c r="C70" s="270" t="s">
        <v>242</v>
      </c>
      <c r="D70" s="271">
        <f>VLOOKUP(C70,'3'!C16:D179,2,0)</f>
        <v>0</v>
      </c>
      <c r="E70" s="317">
        <f t="shared" si="6"/>
        <v>59.760737999999989</v>
      </c>
      <c r="F70" s="272">
        <v>5.9000000000000004E-2</v>
      </c>
      <c r="G70" s="273">
        <v>2.5000000000000001E-4</v>
      </c>
      <c r="H70" s="267">
        <f t="shared" si="4"/>
        <v>0</v>
      </c>
      <c r="I70" s="267">
        <f t="shared" si="5"/>
        <v>0</v>
      </c>
      <c r="J70" s="293">
        <v>29.880368999999995</v>
      </c>
      <c r="K70" s="272">
        <f t="shared" si="7"/>
        <v>24.900307499999997</v>
      </c>
      <c r="L70" s="292"/>
      <c r="M70" s="292"/>
    </row>
    <row r="71" spans="1:13" x14ac:dyDescent="0.2">
      <c r="A71" s="274">
        <v>70</v>
      </c>
      <c r="B71" s="269" t="s">
        <v>14</v>
      </c>
      <c r="C71" s="270" t="s">
        <v>243</v>
      </c>
      <c r="D71" s="271">
        <f>VLOOKUP(C71,'3'!C17:D180,2,0)</f>
        <v>0</v>
      </c>
      <c r="E71" s="317">
        <f t="shared" si="6"/>
        <v>102.610602</v>
      </c>
      <c r="F71" s="272">
        <v>9.6000000000000002E-2</v>
      </c>
      <c r="G71" s="273">
        <v>5.0000000000000001E-4</v>
      </c>
      <c r="H71" s="267">
        <f t="shared" si="4"/>
        <v>0</v>
      </c>
      <c r="I71" s="267">
        <f t="shared" si="5"/>
        <v>0</v>
      </c>
      <c r="J71" s="293">
        <v>51.305301</v>
      </c>
      <c r="K71" s="272">
        <f t="shared" si="7"/>
        <v>42.754417500000002</v>
      </c>
      <c r="L71" s="292"/>
      <c r="M71" s="292"/>
    </row>
    <row r="72" spans="1:13" x14ac:dyDescent="0.2">
      <c r="A72" s="268">
        <v>71</v>
      </c>
      <c r="B72" s="269" t="s">
        <v>106</v>
      </c>
      <c r="C72" s="270" t="s">
        <v>244</v>
      </c>
      <c r="D72" s="271">
        <f>VLOOKUP(C72,'3'!C18:D181,2,0)</f>
        <v>0</v>
      </c>
      <c r="E72" s="317">
        <f t="shared" si="6"/>
        <v>203.205456</v>
      </c>
      <c r="F72" s="272">
        <v>1</v>
      </c>
      <c r="G72" s="273">
        <v>7.1428571428571429E-4</v>
      </c>
      <c r="H72" s="267">
        <f t="shared" si="4"/>
        <v>0</v>
      </c>
      <c r="I72" s="267">
        <f t="shared" si="5"/>
        <v>0</v>
      </c>
      <c r="J72" s="293">
        <v>101.602728</v>
      </c>
      <c r="K72" s="272">
        <f t="shared" si="7"/>
        <v>84.668940000000006</v>
      </c>
      <c r="L72" s="292"/>
      <c r="M72" s="292"/>
    </row>
    <row r="73" spans="1:13" x14ac:dyDescent="0.2">
      <c r="A73" s="274">
        <v>72</v>
      </c>
      <c r="B73" s="269" t="s">
        <v>107</v>
      </c>
      <c r="C73" s="270" t="s">
        <v>245</v>
      </c>
      <c r="D73" s="271">
        <f>VLOOKUP(C73,'3'!C19:D182,2,0)</f>
        <v>0</v>
      </c>
      <c r="E73" s="317">
        <f t="shared" si="6"/>
        <v>325.13392799999997</v>
      </c>
      <c r="F73" s="272">
        <v>1</v>
      </c>
      <c r="G73" s="273">
        <v>1E-3</v>
      </c>
      <c r="H73" s="267">
        <f t="shared" si="4"/>
        <v>0</v>
      </c>
      <c r="I73" s="267">
        <f t="shared" si="5"/>
        <v>0</v>
      </c>
      <c r="J73" s="293">
        <v>162.56696399999998</v>
      </c>
      <c r="K73" s="272">
        <f t="shared" si="7"/>
        <v>135.47246999999999</v>
      </c>
      <c r="L73" s="292"/>
      <c r="M73" s="292"/>
    </row>
    <row r="74" spans="1:13" x14ac:dyDescent="0.2">
      <c r="A74" s="268">
        <v>73</v>
      </c>
      <c r="B74" s="269" t="s">
        <v>108</v>
      </c>
      <c r="C74" s="270" t="s">
        <v>246</v>
      </c>
      <c r="D74" s="271">
        <f>VLOOKUP(C74,'3'!C20:D183,2,0)</f>
        <v>0</v>
      </c>
      <c r="E74" s="317">
        <f t="shared" si="6"/>
        <v>609.38244000000009</v>
      </c>
      <c r="F74" s="272">
        <v>1</v>
      </c>
      <c r="G74" s="273">
        <v>2E-3</v>
      </c>
      <c r="H74" s="267">
        <f t="shared" si="4"/>
        <v>0</v>
      </c>
      <c r="I74" s="267">
        <f t="shared" si="5"/>
        <v>0</v>
      </c>
      <c r="J74" s="293">
        <v>304.69122000000004</v>
      </c>
      <c r="K74" s="272">
        <f t="shared" si="7"/>
        <v>253.90935000000005</v>
      </c>
      <c r="L74" s="292"/>
      <c r="M74" s="292"/>
    </row>
    <row r="75" spans="1:13" x14ac:dyDescent="0.2">
      <c r="A75" s="274">
        <v>74</v>
      </c>
      <c r="B75" s="269" t="s">
        <v>145</v>
      </c>
      <c r="C75" s="270" t="s">
        <v>247</v>
      </c>
      <c r="D75" s="271">
        <f>VLOOKUP(C75,'3'!C21:D184,2,0)</f>
        <v>0</v>
      </c>
      <c r="E75" s="317">
        <f t="shared" si="6"/>
        <v>4.8857093999999996</v>
      </c>
      <c r="F75" s="272">
        <v>6.4999999999999997E-3</v>
      </c>
      <c r="G75" s="273">
        <v>2.8590345491753942E-5</v>
      </c>
      <c r="H75" s="267">
        <f t="shared" si="4"/>
        <v>0</v>
      </c>
      <c r="I75" s="267">
        <f t="shared" si="5"/>
        <v>0</v>
      </c>
      <c r="J75" s="293">
        <v>2.4428546999999998</v>
      </c>
      <c r="K75" s="272">
        <f t="shared" si="7"/>
        <v>2.03571225</v>
      </c>
      <c r="L75" s="292"/>
      <c r="M75" s="292"/>
    </row>
    <row r="76" spans="1:13" x14ac:dyDescent="0.2">
      <c r="A76" s="268">
        <v>75</v>
      </c>
      <c r="B76" s="269" t="s">
        <v>146</v>
      </c>
      <c r="C76" s="270" t="s">
        <v>248</v>
      </c>
      <c r="D76" s="271">
        <f>VLOOKUP(C76,'3'!C22:D185,2,0)</f>
        <v>0</v>
      </c>
      <c r="E76" s="317">
        <f t="shared" si="6"/>
        <v>7.2260667000000014</v>
      </c>
      <c r="F76" s="272">
        <v>8.0999999999999996E-3</v>
      </c>
      <c r="G76" s="273">
        <v>3.9999999999999996E-5</v>
      </c>
      <c r="H76" s="267">
        <f t="shared" si="4"/>
        <v>0</v>
      </c>
      <c r="I76" s="267">
        <f t="shared" si="5"/>
        <v>0</v>
      </c>
      <c r="J76" s="293">
        <v>3.6130333500000007</v>
      </c>
      <c r="K76" s="272">
        <f t="shared" si="7"/>
        <v>3.0108611250000008</v>
      </c>
      <c r="L76" s="292"/>
      <c r="M76" s="292"/>
    </row>
    <row r="77" spans="1:13" x14ac:dyDescent="0.2">
      <c r="A77" s="274">
        <v>76</v>
      </c>
      <c r="B77" s="269" t="s">
        <v>147</v>
      </c>
      <c r="C77" s="270" t="s">
        <v>249</v>
      </c>
      <c r="D77" s="271">
        <f>VLOOKUP(C77,'3'!C23:D186,2,0)</f>
        <v>0</v>
      </c>
      <c r="E77" s="317">
        <f t="shared" si="6"/>
        <v>15.682102199999999</v>
      </c>
      <c r="F77" s="272">
        <v>1.12E-2</v>
      </c>
      <c r="G77" s="273">
        <v>5.7391304347826089E-5</v>
      </c>
      <c r="H77" s="267">
        <f t="shared" si="4"/>
        <v>0</v>
      </c>
      <c r="I77" s="267">
        <f t="shared" si="5"/>
        <v>0</v>
      </c>
      <c r="J77" s="293">
        <v>7.8410510999999996</v>
      </c>
      <c r="K77" s="272">
        <f t="shared" si="7"/>
        <v>6.53420925</v>
      </c>
      <c r="L77" s="292"/>
      <c r="M77" s="292"/>
    </row>
    <row r="78" spans="1:13" x14ac:dyDescent="0.2">
      <c r="A78" s="268">
        <v>77</v>
      </c>
      <c r="B78" s="269" t="s">
        <v>33</v>
      </c>
      <c r="C78" s="270" t="s">
        <v>250</v>
      </c>
      <c r="D78" s="271">
        <f>VLOOKUP(C78,'3'!C24:D187,2,0)</f>
        <v>0</v>
      </c>
      <c r="E78" s="317">
        <f t="shared" si="6"/>
        <v>4.7435399999999994</v>
      </c>
      <c r="F78" s="272">
        <v>1.12E-2</v>
      </c>
      <c r="G78" s="273">
        <v>5.5999999999999999E-5</v>
      </c>
      <c r="H78" s="267">
        <f t="shared" si="4"/>
        <v>0</v>
      </c>
      <c r="I78" s="267">
        <f t="shared" si="5"/>
        <v>0</v>
      </c>
      <c r="J78" s="293">
        <v>2.3717699999999997</v>
      </c>
      <c r="K78" s="272">
        <f t="shared" si="7"/>
        <v>1.9764749999999998</v>
      </c>
      <c r="L78" s="292"/>
      <c r="M78" s="292"/>
    </row>
    <row r="79" spans="1:13" x14ac:dyDescent="0.2">
      <c r="A79" s="274">
        <v>78</v>
      </c>
      <c r="B79" s="269" t="s">
        <v>34</v>
      </c>
      <c r="C79" s="270" t="s">
        <v>251</v>
      </c>
      <c r="D79" s="271">
        <f>VLOOKUP(C79,'3'!C25:D188,2,0)</f>
        <v>0</v>
      </c>
      <c r="E79" s="317">
        <f t="shared" si="6"/>
        <v>3.7791000000000001</v>
      </c>
      <c r="F79" s="272">
        <v>4.0000000000000001E-3</v>
      </c>
      <c r="G79" s="273">
        <v>2.0000000000000002E-5</v>
      </c>
      <c r="H79" s="267">
        <f t="shared" si="4"/>
        <v>0</v>
      </c>
      <c r="I79" s="267">
        <f t="shared" si="5"/>
        <v>0</v>
      </c>
      <c r="J79" s="293">
        <v>1.8895500000000001</v>
      </c>
      <c r="K79" s="272">
        <f t="shared" si="7"/>
        <v>1.5746250000000002</v>
      </c>
      <c r="L79" s="292"/>
      <c r="M79" s="292"/>
    </row>
    <row r="80" spans="1:13" x14ac:dyDescent="0.2">
      <c r="A80" s="268">
        <v>79</v>
      </c>
      <c r="B80" s="269" t="s">
        <v>35</v>
      </c>
      <c r="C80" s="270" t="s">
        <v>252</v>
      </c>
      <c r="D80" s="271">
        <f>VLOOKUP(C80,'3'!C26:D189,2,0)</f>
        <v>0</v>
      </c>
      <c r="E80" s="317">
        <f t="shared" si="6"/>
        <v>5.1642000000000001</v>
      </c>
      <c r="F80" s="272">
        <v>5.9999999999999993E-3</v>
      </c>
      <c r="G80" s="273">
        <v>2.8600196463654224E-5</v>
      </c>
      <c r="H80" s="267">
        <f t="shared" si="4"/>
        <v>0</v>
      </c>
      <c r="I80" s="267">
        <f t="shared" si="5"/>
        <v>0</v>
      </c>
      <c r="J80" s="293">
        <v>2.5821000000000001</v>
      </c>
      <c r="K80" s="272">
        <f t="shared" si="7"/>
        <v>2.1517500000000003</v>
      </c>
      <c r="L80" s="292"/>
      <c r="M80" s="292"/>
    </row>
    <row r="81" spans="1:13" x14ac:dyDescent="0.2">
      <c r="A81" s="274">
        <v>80</v>
      </c>
      <c r="B81" s="269" t="s">
        <v>36</v>
      </c>
      <c r="C81" s="270" t="s">
        <v>253</v>
      </c>
      <c r="D81" s="271">
        <f>VLOOKUP(C81,'3'!C27:D190,2,0)</f>
        <v>0</v>
      </c>
      <c r="E81" s="317">
        <f t="shared" si="6"/>
        <v>7.0109999999999992</v>
      </c>
      <c r="F81" s="272">
        <v>8.5000000000000006E-3</v>
      </c>
      <c r="G81" s="273">
        <v>3.9997143061209909E-5</v>
      </c>
      <c r="H81" s="267">
        <f t="shared" si="4"/>
        <v>0</v>
      </c>
      <c r="I81" s="267">
        <f t="shared" si="5"/>
        <v>0</v>
      </c>
      <c r="J81" s="293">
        <v>3.5054999999999996</v>
      </c>
      <c r="K81" s="272">
        <f t="shared" si="7"/>
        <v>2.9212499999999997</v>
      </c>
      <c r="L81" s="292"/>
      <c r="M81" s="292"/>
    </row>
    <row r="82" spans="1:13" x14ac:dyDescent="0.2">
      <c r="A82" s="268">
        <v>81</v>
      </c>
      <c r="B82" s="269" t="s">
        <v>37</v>
      </c>
      <c r="C82" s="270" t="s">
        <v>254</v>
      </c>
      <c r="D82" s="271">
        <f>VLOOKUP(C82,'3'!C28:D191,2,0)</f>
        <v>0</v>
      </c>
      <c r="E82" s="317">
        <f t="shared" si="6"/>
        <v>11.183399999999999</v>
      </c>
      <c r="F82" s="272">
        <v>1.4999999999999999E-2</v>
      </c>
      <c r="G82" s="273">
        <v>6.6692607003891044E-5</v>
      </c>
      <c r="H82" s="267">
        <f t="shared" si="4"/>
        <v>0</v>
      </c>
      <c r="I82" s="267">
        <f t="shared" si="5"/>
        <v>0</v>
      </c>
      <c r="J82" s="293">
        <v>5.5916999999999994</v>
      </c>
      <c r="K82" s="272">
        <f t="shared" si="7"/>
        <v>4.6597499999999998</v>
      </c>
      <c r="L82" s="292"/>
      <c r="M82" s="292"/>
    </row>
    <row r="83" spans="1:13" x14ac:dyDescent="0.2">
      <c r="A83" s="274">
        <v>82</v>
      </c>
      <c r="B83" s="269" t="s">
        <v>38</v>
      </c>
      <c r="C83" s="270" t="s">
        <v>255</v>
      </c>
      <c r="D83" s="271">
        <f>VLOOKUP(C83,'3'!C29:D192,2,0)</f>
        <v>0</v>
      </c>
      <c r="E83" s="317">
        <f t="shared" si="6"/>
        <v>20.349</v>
      </c>
      <c r="F83" s="272">
        <v>2.1000000000000001E-2</v>
      </c>
      <c r="G83" s="273">
        <v>1.5598705501618124E-4</v>
      </c>
      <c r="H83" s="267">
        <f t="shared" si="4"/>
        <v>0</v>
      </c>
      <c r="I83" s="267">
        <f t="shared" si="5"/>
        <v>0</v>
      </c>
      <c r="J83" s="293">
        <v>10.1745</v>
      </c>
      <c r="K83" s="272">
        <f t="shared" si="7"/>
        <v>8.4787499999999998</v>
      </c>
      <c r="L83" s="292"/>
      <c r="M83" s="292"/>
    </row>
    <row r="84" spans="1:13" x14ac:dyDescent="0.2">
      <c r="A84" s="268">
        <v>83</v>
      </c>
      <c r="B84" s="269" t="s">
        <v>39</v>
      </c>
      <c r="C84" s="270" t="s">
        <v>256</v>
      </c>
      <c r="D84" s="271">
        <f>VLOOKUP(C84,'3'!C30:D193,2,0)</f>
        <v>0</v>
      </c>
      <c r="E84" s="317">
        <f t="shared" si="6"/>
        <v>94.05</v>
      </c>
      <c r="F84" s="272">
        <v>1</v>
      </c>
      <c r="G84" s="273">
        <v>2.9673913043478262E-4</v>
      </c>
      <c r="H84" s="267">
        <f t="shared" si="4"/>
        <v>0</v>
      </c>
      <c r="I84" s="267">
        <f t="shared" si="5"/>
        <v>0</v>
      </c>
      <c r="J84" s="293">
        <v>47.024999999999999</v>
      </c>
      <c r="K84" s="272">
        <f t="shared" si="7"/>
        <v>39.1875</v>
      </c>
      <c r="L84" s="292"/>
      <c r="M84" s="292"/>
    </row>
    <row r="85" spans="1:13" x14ac:dyDescent="0.2">
      <c r="A85" s="274">
        <v>84</v>
      </c>
      <c r="B85" s="269" t="s">
        <v>40</v>
      </c>
      <c r="C85" s="270" t="s">
        <v>257</v>
      </c>
      <c r="D85" s="271">
        <f>VLOOKUP(C85,'3'!C31:D194,2,0)</f>
        <v>0</v>
      </c>
      <c r="E85" s="317">
        <f t="shared" si="6"/>
        <v>50.603174999999993</v>
      </c>
      <c r="F85" s="272">
        <v>1</v>
      </c>
      <c r="G85" s="273">
        <v>2.9729729729729732E-4</v>
      </c>
      <c r="H85" s="267">
        <f t="shared" si="4"/>
        <v>0</v>
      </c>
      <c r="I85" s="267">
        <f t="shared" si="5"/>
        <v>0</v>
      </c>
      <c r="J85" s="293">
        <v>25.301587499999997</v>
      </c>
      <c r="K85" s="272">
        <f t="shared" si="7"/>
        <v>21.084656249999998</v>
      </c>
      <c r="L85" s="292"/>
      <c r="M85" s="292"/>
    </row>
    <row r="86" spans="1:13" x14ac:dyDescent="0.2">
      <c r="A86" s="268">
        <v>85</v>
      </c>
      <c r="B86" s="269" t="s">
        <v>41</v>
      </c>
      <c r="C86" s="270" t="s">
        <v>258</v>
      </c>
      <c r="D86" s="271">
        <f>VLOOKUP(C86,'3'!C32:D195,2,0)</f>
        <v>0</v>
      </c>
      <c r="E86" s="317">
        <f t="shared" si="6"/>
        <v>63.924074999999995</v>
      </c>
      <c r="F86" s="272">
        <v>1</v>
      </c>
      <c r="G86" s="273">
        <v>6.6666666666666664E-4</v>
      </c>
      <c r="H86" s="267">
        <f t="shared" si="4"/>
        <v>0</v>
      </c>
      <c r="I86" s="267">
        <f t="shared" si="5"/>
        <v>0</v>
      </c>
      <c r="J86" s="293">
        <v>31.962037499999997</v>
      </c>
      <c r="K86" s="272">
        <f t="shared" si="7"/>
        <v>26.635031249999997</v>
      </c>
      <c r="L86" s="292"/>
      <c r="M86" s="292"/>
    </row>
    <row r="87" spans="1:13" x14ac:dyDescent="0.2">
      <c r="A87" s="274">
        <v>86</v>
      </c>
      <c r="B87" s="269" t="s">
        <v>72</v>
      </c>
      <c r="C87" s="270" t="s">
        <v>259</v>
      </c>
      <c r="D87" s="271">
        <f>VLOOKUP(C87,'3'!C33:D196,2,0)</f>
        <v>0</v>
      </c>
      <c r="E87" s="317">
        <f t="shared" si="6"/>
        <v>137.77982999999998</v>
      </c>
      <c r="F87" s="272">
        <v>1</v>
      </c>
      <c r="G87" s="273">
        <v>1E-3</v>
      </c>
      <c r="H87" s="267">
        <f t="shared" si="4"/>
        <v>0</v>
      </c>
      <c r="I87" s="267">
        <f t="shared" si="5"/>
        <v>0</v>
      </c>
      <c r="J87" s="293">
        <v>68.889914999999988</v>
      </c>
      <c r="K87" s="272">
        <f t="shared" si="7"/>
        <v>57.408262499999992</v>
      </c>
      <c r="L87" s="292"/>
      <c r="M87" s="292"/>
    </row>
    <row r="88" spans="1:13" x14ac:dyDescent="0.2">
      <c r="A88" s="268">
        <v>87</v>
      </c>
      <c r="B88" s="269" t="s">
        <v>73</v>
      </c>
      <c r="C88" s="270" t="s">
        <v>260</v>
      </c>
      <c r="D88" s="271">
        <f>VLOOKUP(C88,'3'!C34:D197,2,0)</f>
        <v>0</v>
      </c>
      <c r="E88" s="317">
        <f t="shared" si="6"/>
        <v>211.67226449999998</v>
      </c>
      <c r="F88" s="272">
        <v>1</v>
      </c>
      <c r="G88" s="273">
        <v>1.5986842105263157E-3</v>
      </c>
      <c r="H88" s="267">
        <f t="shared" si="4"/>
        <v>0</v>
      </c>
      <c r="I88" s="267">
        <f t="shared" si="5"/>
        <v>0</v>
      </c>
      <c r="J88" s="293">
        <v>105.83613224999999</v>
      </c>
      <c r="K88" s="272">
        <f t="shared" si="7"/>
        <v>88.196776874999998</v>
      </c>
      <c r="L88" s="292"/>
      <c r="M88" s="292"/>
    </row>
    <row r="89" spans="1:13" x14ac:dyDescent="0.2">
      <c r="A89" s="274">
        <v>88</v>
      </c>
      <c r="B89" s="269" t="s">
        <v>74</v>
      </c>
      <c r="C89" s="270" t="s">
        <v>261</v>
      </c>
      <c r="D89" s="271">
        <f>VLOOKUP(C89,'3'!C35:D198,2,0)</f>
        <v>0</v>
      </c>
      <c r="E89" s="317">
        <f t="shared" si="6"/>
        <v>383.37490350000002</v>
      </c>
      <c r="F89" s="272">
        <v>1</v>
      </c>
      <c r="G89" s="273">
        <v>3.3333333333333331E-3</v>
      </c>
      <c r="H89" s="267">
        <f t="shared" si="4"/>
        <v>0</v>
      </c>
      <c r="I89" s="267">
        <f t="shared" si="5"/>
        <v>0</v>
      </c>
      <c r="J89" s="293">
        <v>191.68745175000001</v>
      </c>
      <c r="K89" s="272">
        <f t="shared" si="7"/>
        <v>159.73954312500001</v>
      </c>
      <c r="L89" s="292"/>
      <c r="M89" s="292"/>
    </row>
    <row r="90" spans="1:13" x14ac:dyDescent="0.2">
      <c r="A90" s="268">
        <v>89</v>
      </c>
      <c r="B90" s="269" t="s">
        <v>75</v>
      </c>
      <c r="C90" s="270" t="s">
        <v>262</v>
      </c>
      <c r="D90" s="271">
        <f>VLOOKUP(C90,'3'!C36:D199,2,0)</f>
        <v>0</v>
      </c>
      <c r="E90" s="317">
        <f t="shared" si="6"/>
        <v>1261.9150199999999</v>
      </c>
      <c r="F90" s="272">
        <v>0</v>
      </c>
      <c r="G90" s="273">
        <v>6.6645161290322576E-3</v>
      </c>
      <c r="H90" s="267">
        <f t="shared" si="4"/>
        <v>0</v>
      </c>
      <c r="I90" s="267">
        <f t="shared" si="5"/>
        <v>0</v>
      </c>
      <c r="J90" s="293">
        <v>630.95750999999996</v>
      </c>
      <c r="K90" s="272">
        <f t="shared" si="7"/>
        <v>525.79792499999996</v>
      </c>
      <c r="L90" s="292"/>
      <c r="M90" s="292"/>
    </row>
    <row r="91" spans="1:13" x14ac:dyDescent="0.2">
      <c r="A91" s="274">
        <v>90</v>
      </c>
      <c r="B91" s="269" t="s">
        <v>156</v>
      </c>
      <c r="C91" s="270" t="s">
        <v>263</v>
      </c>
      <c r="D91" s="271">
        <f>VLOOKUP(C91,'3'!C37:D200,2,0)</f>
        <v>0</v>
      </c>
      <c r="E91" s="317">
        <f t="shared" si="6"/>
        <v>32.700671999999997</v>
      </c>
      <c r="F91" s="272">
        <v>2.4999999999999998E-2</v>
      </c>
      <c r="G91" s="273">
        <v>1.3327745180217939E-4</v>
      </c>
      <c r="H91" s="267">
        <f t="shared" si="4"/>
        <v>0</v>
      </c>
      <c r="I91" s="267">
        <f t="shared" si="5"/>
        <v>0</v>
      </c>
      <c r="J91" s="293">
        <v>16.350335999999999</v>
      </c>
      <c r="K91" s="272">
        <f t="shared" si="7"/>
        <v>13.62528</v>
      </c>
      <c r="L91" s="292"/>
      <c r="M91" s="292"/>
    </row>
    <row r="92" spans="1:13" x14ac:dyDescent="0.2">
      <c r="A92" s="268">
        <v>91</v>
      </c>
      <c r="B92" s="269" t="s">
        <v>157</v>
      </c>
      <c r="C92" s="270" t="s">
        <v>264</v>
      </c>
      <c r="D92" s="271">
        <f>VLOOKUP(C92,'3'!C38:D201,2,0)</f>
        <v>0</v>
      </c>
      <c r="E92" s="317">
        <f t="shared" si="6"/>
        <v>37.994831999999988</v>
      </c>
      <c r="F92" s="272">
        <v>1</v>
      </c>
      <c r="G92" s="273">
        <v>1.9999999999999998E-4</v>
      </c>
      <c r="H92" s="267">
        <f t="shared" si="4"/>
        <v>0</v>
      </c>
      <c r="I92" s="267">
        <f t="shared" si="5"/>
        <v>0</v>
      </c>
      <c r="J92" s="293">
        <v>18.997415999999994</v>
      </c>
      <c r="K92" s="272">
        <f t="shared" si="7"/>
        <v>15.831179999999996</v>
      </c>
      <c r="L92" s="292"/>
      <c r="M92" s="292"/>
    </row>
    <row r="93" spans="1:13" x14ac:dyDescent="0.2">
      <c r="A93" s="274">
        <v>92</v>
      </c>
      <c r="B93" s="269" t="s">
        <v>158</v>
      </c>
      <c r="C93" s="270" t="s">
        <v>265</v>
      </c>
      <c r="D93" s="271">
        <f>VLOOKUP(C93,'3'!C39:D202,2,0)</f>
        <v>0</v>
      </c>
      <c r="E93" s="317">
        <f t="shared" si="6"/>
        <v>61.857180900000003</v>
      </c>
      <c r="F93" s="272">
        <v>1</v>
      </c>
      <c r="G93" s="273">
        <v>3.3357664233576642E-4</v>
      </c>
      <c r="H93" s="267">
        <f t="shared" si="4"/>
        <v>0</v>
      </c>
      <c r="I93" s="267">
        <f t="shared" si="5"/>
        <v>0</v>
      </c>
      <c r="J93" s="293">
        <v>30.928590450000002</v>
      </c>
      <c r="K93" s="272">
        <f t="shared" si="7"/>
        <v>25.773825375000001</v>
      </c>
      <c r="L93" s="292"/>
      <c r="M93" s="292"/>
    </row>
    <row r="94" spans="1:13" x14ac:dyDescent="0.2">
      <c r="A94" s="268">
        <v>93</v>
      </c>
      <c r="B94" s="269" t="s">
        <v>159</v>
      </c>
      <c r="C94" s="270" t="s">
        <v>266</v>
      </c>
      <c r="D94" s="271">
        <f>VLOOKUP(C94,'3'!C40:D203,2,0)</f>
        <v>0</v>
      </c>
      <c r="E94" s="317">
        <f t="shared" si="6"/>
        <v>116.71037279999999</v>
      </c>
      <c r="F94" s="272">
        <v>1</v>
      </c>
      <c r="G94" s="273">
        <v>6.6595744680851066E-4</v>
      </c>
      <c r="H94" s="267">
        <f t="shared" si="4"/>
        <v>0</v>
      </c>
      <c r="I94" s="267">
        <f t="shared" si="5"/>
        <v>0</v>
      </c>
      <c r="J94" s="293">
        <v>58.355186399999994</v>
      </c>
      <c r="K94" s="272">
        <f t="shared" si="7"/>
        <v>48.629321999999995</v>
      </c>
      <c r="L94" s="292"/>
      <c r="M94" s="292"/>
    </row>
    <row r="95" spans="1:13" x14ac:dyDescent="0.2">
      <c r="A95" s="274">
        <v>94</v>
      </c>
      <c r="B95" s="290" t="s">
        <v>67</v>
      </c>
      <c r="C95" s="270" t="s">
        <v>267</v>
      </c>
      <c r="D95" s="271">
        <f>VLOOKUP(C95,'3'!C41:D204,2,0)</f>
        <v>0</v>
      </c>
      <c r="E95" s="317">
        <f t="shared" si="6"/>
        <v>25.2225</v>
      </c>
      <c r="F95" s="272">
        <v>2.8999999999999998E-2</v>
      </c>
      <c r="G95" s="273">
        <v>1.3330368064049815E-4</v>
      </c>
      <c r="H95" s="267">
        <f t="shared" si="4"/>
        <v>0</v>
      </c>
      <c r="I95" s="267">
        <f t="shared" si="5"/>
        <v>0</v>
      </c>
      <c r="J95" s="293">
        <v>12.61125</v>
      </c>
      <c r="K95" s="272">
        <f t="shared" si="7"/>
        <v>10.509375</v>
      </c>
      <c r="L95" s="292"/>
      <c r="M95" s="292"/>
    </row>
    <row r="96" spans="1:13" x14ac:dyDescent="0.2">
      <c r="A96" s="268">
        <v>95</v>
      </c>
      <c r="B96" s="269" t="s">
        <v>68</v>
      </c>
      <c r="C96" s="270" t="s">
        <v>268</v>
      </c>
      <c r="D96" s="271">
        <f>VLOOKUP(C96,'3'!C42:D205,2,0)</f>
        <v>0</v>
      </c>
      <c r="E96" s="317">
        <f t="shared" si="6"/>
        <v>30.711600000000001</v>
      </c>
      <c r="F96" s="272">
        <v>4.5000000000000005E-2</v>
      </c>
      <c r="G96" s="273">
        <v>2.2218813905930471E-4</v>
      </c>
      <c r="H96" s="267">
        <f t="shared" si="4"/>
        <v>0</v>
      </c>
      <c r="I96" s="267">
        <f t="shared" si="5"/>
        <v>0</v>
      </c>
      <c r="J96" s="293">
        <v>15.3558</v>
      </c>
      <c r="K96" s="272">
        <f t="shared" si="7"/>
        <v>12.7965</v>
      </c>
      <c r="L96" s="292"/>
      <c r="M96" s="292"/>
    </row>
    <row r="97" spans="1:13" x14ac:dyDescent="0.2">
      <c r="A97" s="274">
        <v>96</v>
      </c>
      <c r="B97" s="269" t="s">
        <v>69</v>
      </c>
      <c r="C97" s="270" t="s">
        <v>269</v>
      </c>
      <c r="D97" s="271">
        <f>VLOOKUP(C97,'3'!C43:D206,2,0)</f>
        <v>0</v>
      </c>
      <c r="E97" s="317">
        <f t="shared" si="6"/>
        <v>60.533999999999999</v>
      </c>
      <c r="F97" s="272">
        <v>8.8900000000000007E-2</v>
      </c>
      <c r="G97" s="273">
        <v>4.0000000000000002E-4</v>
      </c>
      <c r="H97" s="267">
        <f t="shared" si="4"/>
        <v>0</v>
      </c>
      <c r="I97" s="267">
        <f t="shared" si="5"/>
        <v>0</v>
      </c>
      <c r="J97" s="293">
        <v>30.266999999999999</v>
      </c>
      <c r="K97" s="272">
        <f t="shared" si="7"/>
        <v>25.2225</v>
      </c>
      <c r="L97" s="292"/>
      <c r="M97" s="292"/>
    </row>
    <row r="98" spans="1:13" x14ac:dyDescent="0.2">
      <c r="A98" s="268">
        <v>97</v>
      </c>
      <c r="B98" s="290" t="s">
        <v>150</v>
      </c>
      <c r="C98" s="270" t="s">
        <v>270</v>
      </c>
      <c r="D98" s="271">
        <f>VLOOKUP(C98,'3'!C44:D207,2,0)</f>
        <v>0</v>
      </c>
      <c r="E98" s="317">
        <f t="shared" si="6"/>
        <v>10.173473999999999</v>
      </c>
      <c r="F98" s="272">
        <v>1.4E-2</v>
      </c>
      <c r="G98" s="273">
        <v>5.712606523655598E-5</v>
      </c>
      <c r="H98" s="267">
        <f t="shared" si="4"/>
        <v>0</v>
      </c>
      <c r="I98" s="267">
        <f t="shared" si="5"/>
        <v>0</v>
      </c>
      <c r="J98" s="293">
        <v>5.0867369999999994</v>
      </c>
      <c r="K98" s="272">
        <f t="shared" si="7"/>
        <v>4.2389475000000001</v>
      </c>
      <c r="L98" s="292"/>
      <c r="M98" s="292"/>
    </row>
    <row r="99" spans="1:13" x14ac:dyDescent="0.2">
      <c r="A99" s="274">
        <v>98</v>
      </c>
      <c r="B99" s="269" t="s">
        <v>151</v>
      </c>
      <c r="C99" s="270" t="s">
        <v>271</v>
      </c>
      <c r="D99" s="271">
        <f>VLOOKUP(C99,'3'!C45:D208,2,0)</f>
        <v>0</v>
      </c>
      <c r="E99" s="317">
        <f t="shared" si="6"/>
        <v>15.327584999999999</v>
      </c>
      <c r="F99" s="272">
        <v>0.02</v>
      </c>
      <c r="G99" s="273">
        <v>7.9990752514160209E-5</v>
      </c>
      <c r="H99" s="267">
        <f t="shared" si="4"/>
        <v>0</v>
      </c>
      <c r="I99" s="267">
        <f t="shared" si="5"/>
        <v>0</v>
      </c>
      <c r="J99" s="293">
        <v>7.6637924999999996</v>
      </c>
      <c r="K99" s="272">
        <f t="shared" si="7"/>
        <v>6.3864937499999996</v>
      </c>
      <c r="L99" s="292"/>
      <c r="M99" s="292"/>
    </row>
    <row r="100" spans="1:13" x14ac:dyDescent="0.2">
      <c r="A100" s="268">
        <v>99</v>
      </c>
      <c r="B100" s="269" t="s">
        <v>152</v>
      </c>
      <c r="C100" s="270" t="s">
        <v>272</v>
      </c>
      <c r="D100" s="271">
        <f>VLOOKUP(C100,'3'!C46:D209,2,0)</f>
        <v>0</v>
      </c>
      <c r="E100" s="317">
        <f t="shared" si="6"/>
        <v>16.338194999999999</v>
      </c>
      <c r="F100" s="272">
        <v>2.2000000000000002E-2</v>
      </c>
      <c r="G100" s="273">
        <v>1E-4</v>
      </c>
      <c r="H100" s="267">
        <f t="shared" si="4"/>
        <v>0</v>
      </c>
      <c r="I100" s="267">
        <f t="shared" si="5"/>
        <v>0</v>
      </c>
      <c r="J100" s="293">
        <v>8.1690974999999995</v>
      </c>
      <c r="K100" s="272">
        <f t="shared" si="7"/>
        <v>6.8075812500000001</v>
      </c>
      <c r="L100" s="292"/>
      <c r="M100" s="292"/>
    </row>
    <row r="101" spans="1:13" x14ac:dyDescent="0.2">
      <c r="A101" s="274">
        <v>100</v>
      </c>
      <c r="B101" s="269" t="s">
        <v>153</v>
      </c>
      <c r="C101" s="270" t="s">
        <v>273</v>
      </c>
      <c r="D101" s="271">
        <f>VLOOKUP(C101,'3'!C47:D210,2,0)</f>
        <v>0</v>
      </c>
      <c r="E101" s="317">
        <f t="shared" si="6"/>
        <v>23.008220999999999</v>
      </c>
      <c r="F101" s="272">
        <v>3.1E-2</v>
      </c>
      <c r="G101" s="273">
        <v>0</v>
      </c>
      <c r="H101" s="267">
        <f t="shared" si="4"/>
        <v>0</v>
      </c>
      <c r="I101" s="267">
        <f t="shared" si="5"/>
        <v>0</v>
      </c>
      <c r="J101" s="293">
        <v>11.504110499999999</v>
      </c>
      <c r="K101" s="272">
        <f t="shared" si="7"/>
        <v>9.5867587499999996</v>
      </c>
      <c r="L101" s="292"/>
      <c r="M101" s="292"/>
    </row>
    <row r="102" spans="1:13" x14ac:dyDescent="0.2">
      <c r="A102" s="268">
        <v>101</v>
      </c>
      <c r="B102" s="269" t="s">
        <v>154</v>
      </c>
      <c r="C102" s="270" t="s">
        <v>274</v>
      </c>
      <c r="D102" s="271">
        <f>VLOOKUP(C102,'3'!C48:D211,2,0)</f>
        <v>0</v>
      </c>
      <c r="E102" s="317">
        <f t="shared" si="6"/>
        <v>24.389388</v>
      </c>
      <c r="F102" s="272">
        <v>3.2000000000000001E-2</v>
      </c>
      <c r="G102" s="273">
        <v>0</v>
      </c>
      <c r="H102" s="267">
        <f t="shared" si="4"/>
        <v>0</v>
      </c>
      <c r="I102" s="267">
        <f t="shared" si="5"/>
        <v>0</v>
      </c>
      <c r="J102" s="293">
        <v>12.194694</v>
      </c>
      <c r="K102" s="272">
        <f t="shared" si="7"/>
        <v>10.162245</v>
      </c>
      <c r="L102" s="292"/>
      <c r="M102" s="292"/>
    </row>
    <row r="103" spans="1:13" x14ac:dyDescent="0.2">
      <c r="A103" s="274">
        <v>102</v>
      </c>
      <c r="B103" s="269" t="s">
        <v>155</v>
      </c>
      <c r="C103" s="270" t="s">
        <v>275</v>
      </c>
      <c r="D103" s="271">
        <f>VLOOKUP(C103,'3'!C49:D212,2,0)</f>
        <v>0</v>
      </c>
      <c r="E103" s="317">
        <f t="shared" si="6"/>
        <v>25.130502</v>
      </c>
      <c r="F103" s="272">
        <v>3.3999999999999996E-2</v>
      </c>
      <c r="G103" s="273">
        <v>0</v>
      </c>
      <c r="H103" s="267">
        <f t="shared" si="4"/>
        <v>0</v>
      </c>
      <c r="I103" s="267">
        <f t="shared" si="5"/>
        <v>0</v>
      </c>
      <c r="J103" s="293">
        <v>12.565251</v>
      </c>
      <c r="K103" s="272">
        <f t="shared" si="7"/>
        <v>10.471042500000001</v>
      </c>
      <c r="L103" s="292"/>
      <c r="M103" s="292"/>
    </row>
    <row r="104" spans="1:13" x14ac:dyDescent="0.2">
      <c r="A104" s="268">
        <v>103</v>
      </c>
      <c r="B104" s="269" t="s">
        <v>24</v>
      </c>
      <c r="C104" s="270" t="s">
        <v>276</v>
      </c>
      <c r="D104" s="271">
        <f>VLOOKUP(C104,'3'!C50:D213,2,0)</f>
        <v>0</v>
      </c>
      <c r="E104" s="317">
        <f t="shared" si="6"/>
        <v>5.962599</v>
      </c>
      <c r="F104" s="272">
        <v>8.0000000000000002E-3</v>
      </c>
      <c r="G104" s="273">
        <v>4.999935236396405E-5</v>
      </c>
      <c r="H104" s="267">
        <f t="shared" si="4"/>
        <v>0</v>
      </c>
      <c r="I104" s="267">
        <f t="shared" si="5"/>
        <v>0</v>
      </c>
      <c r="J104" s="293">
        <v>2.9812995</v>
      </c>
      <c r="K104" s="272">
        <f t="shared" si="7"/>
        <v>2.4844162500000002</v>
      </c>
      <c r="L104" s="292"/>
      <c r="M104" s="292"/>
    </row>
    <row r="105" spans="1:13" x14ac:dyDescent="0.2">
      <c r="A105" s="274">
        <v>104</v>
      </c>
      <c r="B105" s="269" t="s">
        <v>25</v>
      </c>
      <c r="C105" s="270" t="s">
        <v>277</v>
      </c>
      <c r="D105" s="271">
        <f>VLOOKUP(C105,'3'!C51:D214,2,0)</f>
        <v>0</v>
      </c>
      <c r="E105" s="317">
        <f t="shared" si="6"/>
        <v>9.0449594999999992</v>
      </c>
      <c r="F105" s="272">
        <v>1.4E-2</v>
      </c>
      <c r="G105" s="273">
        <v>7.9999694948732327E-5</v>
      </c>
      <c r="H105" s="267">
        <f t="shared" si="4"/>
        <v>0</v>
      </c>
      <c r="I105" s="267">
        <f t="shared" si="5"/>
        <v>0</v>
      </c>
      <c r="J105" s="293">
        <v>4.5224797499999996</v>
      </c>
      <c r="K105" s="272">
        <f t="shared" si="7"/>
        <v>3.7687331249999998</v>
      </c>
      <c r="L105" s="292"/>
      <c r="M105" s="292"/>
    </row>
    <row r="106" spans="1:13" x14ac:dyDescent="0.2">
      <c r="A106" s="268">
        <v>105</v>
      </c>
      <c r="B106" s="269" t="s">
        <v>26</v>
      </c>
      <c r="C106" s="270" t="s">
        <v>278</v>
      </c>
      <c r="D106" s="271">
        <f>VLOOKUP(C106,'3'!C52:D215,2,0)</f>
        <v>0</v>
      </c>
      <c r="E106" s="317">
        <f t="shared" si="6"/>
        <v>16.523473500000001</v>
      </c>
      <c r="F106" s="272">
        <v>2.8000000000000001E-2</v>
      </c>
      <c r="G106" s="273">
        <v>1.6000062307560504E-4</v>
      </c>
      <c r="H106" s="267">
        <f t="shared" si="4"/>
        <v>0</v>
      </c>
      <c r="I106" s="267">
        <f t="shared" si="5"/>
        <v>0</v>
      </c>
      <c r="J106" s="293">
        <v>8.2617367500000007</v>
      </c>
      <c r="K106" s="272">
        <f t="shared" si="7"/>
        <v>6.8847806250000012</v>
      </c>
      <c r="L106" s="292"/>
      <c r="M106" s="292"/>
    </row>
    <row r="107" spans="1:13" x14ac:dyDescent="0.2">
      <c r="A107" s="274">
        <v>106</v>
      </c>
      <c r="B107" s="269" t="s">
        <v>27</v>
      </c>
      <c r="C107" s="270" t="s">
        <v>279</v>
      </c>
      <c r="D107" s="271">
        <f>VLOOKUP(C107,'3'!C53:D216,2,0)</f>
        <v>0</v>
      </c>
      <c r="E107" s="317">
        <f t="shared" si="6"/>
        <v>31.985806499999995</v>
      </c>
      <c r="F107" s="272">
        <v>3.7999999999999999E-2</v>
      </c>
      <c r="G107" s="273">
        <v>1.6668849024486056E-4</v>
      </c>
      <c r="H107" s="267">
        <f t="shared" si="4"/>
        <v>0</v>
      </c>
      <c r="I107" s="267">
        <f t="shared" si="5"/>
        <v>0</v>
      </c>
      <c r="J107" s="293">
        <v>15.992903249999998</v>
      </c>
      <c r="K107" s="272">
        <f t="shared" si="7"/>
        <v>13.327419374999998</v>
      </c>
      <c r="L107" s="292"/>
      <c r="M107" s="292"/>
    </row>
    <row r="108" spans="1:13" x14ac:dyDescent="0.2">
      <c r="A108" s="268">
        <v>107</v>
      </c>
      <c r="B108" s="269" t="s">
        <v>28</v>
      </c>
      <c r="C108" s="270" t="s">
        <v>280</v>
      </c>
      <c r="D108" s="271">
        <f>VLOOKUP(C108,'3'!C54:D217,2,0)</f>
        <v>0</v>
      </c>
      <c r="E108" s="317">
        <f t="shared" si="6"/>
        <v>49.688324999999999</v>
      </c>
      <c r="F108" s="272">
        <v>7.4999999999999997E-2</v>
      </c>
      <c r="G108" s="273">
        <v>3.3326752221125372E-4</v>
      </c>
      <c r="H108" s="267">
        <f t="shared" si="4"/>
        <v>0</v>
      </c>
      <c r="I108" s="267">
        <f t="shared" si="5"/>
        <v>0</v>
      </c>
      <c r="J108" s="293">
        <v>24.844162499999999</v>
      </c>
      <c r="K108" s="272">
        <f t="shared" si="7"/>
        <v>20.703468749999999</v>
      </c>
      <c r="L108" s="292"/>
      <c r="M108" s="292"/>
    </row>
    <row r="109" spans="1:13" x14ac:dyDescent="0.2">
      <c r="A109" s="274">
        <v>108</v>
      </c>
      <c r="B109" s="269" t="s">
        <v>29</v>
      </c>
      <c r="C109" s="270" t="s">
        <v>281</v>
      </c>
      <c r="D109" s="271">
        <f>VLOOKUP(C109,'3'!C55:D218,2,0)</f>
        <v>0</v>
      </c>
      <c r="E109" s="317">
        <f t="shared" si="6"/>
        <v>94.761531000000005</v>
      </c>
      <c r="F109" s="272">
        <v>0.1399599557522124</v>
      </c>
      <c r="G109" s="273">
        <v>5.5564159292035393E-4</v>
      </c>
      <c r="H109" s="267">
        <f t="shared" si="4"/>
        <v>0</v>
      </c>
      <c r="I109" s="267">
        <f t="shared" si="5"/>
        <v>0</v>
      </c>
      <c r="J109" s="293">
        <v>47.380765500000003</v>
      </c>
      <c r="K109" s="272">
        <f t="shared" si="7"/>
        <v>39.483971250000003</v>
      </c>
      <c r="L109" s="292"/>
      <c r="M109" s="292"/>
    </row>
    <row r="110" spans="1:13" x14ac:dyDescent="0.2">
      <c r="A110" s="268">
        <v>109</v>
      </c>
      <c r="B110" s="269" t="s">
        <v>30</v>
      </c>
      <c r="C110" s="270" t="s">
        <v>282</v>
      </c>
      <c r="D110" s="271">
        <f>VLOOKUP(C110,'3'!C56:D219,2,0)</f>
        <v>0</v>
      </c>
      <c r="E110" s="317">
        <f t="shared" si="6"/>
        <v>171.02889900000002</v>
      </c>
      <c r="F110" s="272">
        <v>0.20399999999999999</v>
      </c>
      <c r="G110" s="273">
        <v>9.0921228304405885E-4</v>
      </c>
      <c r="H110" s="267">
        <f t="shared" si="4"/>
        <v>0</v>
      </c>
      <c r="I110" s="267">
        <f t="shared" si="5"/>
        <v>0</v>
      </c>
      <c r="J110" s="293">
        <v>85.514449500000012</v>
      </c>
      <c r="K110" s="272">
        <f t="shared" si="7"/>
        <v>71.26204125000001</v>
      </c>
      <c r="L110" s="292"/>
      <c r="M110" s="292"/>
    </row>
    <row r="111" spans="1:13" x14ac:dyDescent="0.2">
      <c r="A111" s="274">
        <v>110</v>
      </c>
      <c r="B111" s="269" t="s">
        <v>31</v>
      </c>
      <c r="C111" s="270" t="s">
        <v>283</v>
      </c>
      <c r="D111" s="271">
        <f>VLOOKUP(C111,'3'!C57:D220,2,0)</f>
        <v>0</v>
      </c>
      <c r="E111" s="317">
        <f t="shared" si="6"/>
        <v>278.82729899999998</v>
      </c>
      <c r="F111" s="272">
        <v>0.38199999999999995</v>
      </c>
      <c r="G111" s="273">
        <v>1.4287292817679556E-3</v>
      </c>
      <c r="H111" s="267">
        <f t="shared" si="4"/>
        <v>0</v>
      </c>
      <c r="I111" s="267">
        <f t="shared" si="5"/>
        <v>0</v>
      </c>
      <c r="J111" s="293">
        <v>139.41364949999999</v>
      </c>
      <c r="K111" s="272">
        <f t="shared" si="7"/>
        <v>116.17804124999999</v>
      </c>
      <c r="L111" s="292"/>
      <c r="M111" s="292"/>
    </row>
    <row r="112" spans="1:13" x14ac:dyDescent="0.2">
      <c r="A112" s="268">
        <v>111</v>
      </c>
      <c r="B112" s="269" t="s">
        <v>32</v>
      </c>
      <c r="C112" s="270" t="s">
        <v>284</v>
      </c>
      <c r="D112" s="271">
        <f>VLOOKUP(C112,'3'!C58:D221,2,0)</f>
        <v>0</v>
      </c>
      <c r="E112" s="317">
        <f t="shared" si="6"/>
        <v>526.86468000000002</v>
      </c>
      <c r="F112" s="272">
        <v>0.56799999999999995</v>
      </c>
      <c r="G112" s="273">
        <v>2.9999999999999996E-3</v>
      </c>
      <c r="H112" s="267">
        <f t="shared" si="4"/>
        <v>0</v>
      </c>
      <c r="I112" s="267">
        <f t="shared" si="5"/>
        <v>0</v>
      </c>
      <c r="J112" s="293">
        <v>263.43234000000001</v>
      </c>
      <c r="K112" s="272">
        <f t="shared" si="7"/>
        <v>219.52695000000003</v>
      </c>
      <c r="L112" s="292"/>
      <c r="M112" s="292"/>
    </row>
    <row r="113" spans="1:13" x14ac:dyDescent="0.2">
      <c r="A113" s="274">
        <v>112</v>
      </c>
      <c r="B113" s="269" t="s">
        <v>88</v>
      </c>
      <c r="C113" s="270" t="s">
        <v>285</v>
      </c>
      <c r="D113" s="271">
        <f>VLOOKUP(C113,'3'!C59:D222,2,0)</f>
        <v>0</v>
      </c>
      <c r="E113" s="317">
        <f t="shared" si="6"/>
        <v>6.0468164999999994</v>
      </c>
      <c r="F113" s="272">
        <v>0.01</v>
      </c>
      <c r="G113" s="273">
        <v>5.7102062722145155E-5</v>
      </c>
      <c r="H113" s="267">
        <f t="shared" si="4"/>
        <v>0</v>
      </c>
      <c r="I113" s="267">
        <f t="shared" si="5"/>
        <v>0</v>
      </c>
      <c r="J113" s="293">
        <v>3.0234082499999997</v>
      </c>
      <c r="K113" s="272">
        <f t="shared" si="7"/>
        <v>2.5195068749999998</v>
      </c>
      <c r="L113" s="292"/>
      <c r="M113" s="292"/>
    </row>
    <row r="114" spans="1:13" x14ac:dyDescent="0.2">
      <c r="A114" s="268">
        <v>113</v>
      </c>
      <c r="B114" s="269" t="s">
        <v>89</v>
      </c>
      <c r="C114" s="270" t="s">
        <v>286</v>
      </c>
      <c r="D114" s="271">
        <f>VLOOKUP(C114,'3'!C60:D223,2,0)</f>
        <v>0</v>
      </c>
      <c r="E114" s="317">
        <f t="shared" si="6"/>
        <v>9.9881954999999998</v>
      </c>
      <c r="F114" s="272">
        <v>1.7999999999999999E-2</v>
      </c>
      <c r="G114" s="273">
        <v>8.8900546448087428E-5</v>
      </c>
      <c r="H114" s="267">
        <f t="shared" si="4"/>
        <v>0</v>
      </c>
      <c r="I114" s="267">
        <f t="shared" si="5"/>
        <v>0</v>
      </c>
      <c r="J114" s="293">
        <v>4.9940977499999999</v>
      </c>
      <c r="K114" s="272">
        <f t="shared" si="7"/>
        <v>4.1617481249999999</v>
      </c>
      <c r="L114" s="292"/>
      <c r="M114" s="292"/>
    </row>
    <row r="115" spans="1:13" x14ac:dyDescent="0.2">
      <c r="A115" s="274">
        <v>114</v>
      </c>
      <c r="B115" s="269" t="s">
        <v>90</v>
      </c>
      <c r="C115" s="270" t="s">
        <v>287</v>
      </c>
      <c r="D115" s="271">
        <f>VLOOKUP(C115,'3'!C61:D224,2,0)</f>
        <v>0</v>
      </c>
      <c r="E115" s="317">
        <f t="shared" si="6"/>
        <v>18.308884500000001</v>
      </c>
      <c r="F115" s="272">
        <v>3.1E-2</v>
      </c>
      <c r="G115" s="273">
        <v>1.5999370610364903E-4</v>
      </c>
      <c r="H115" s="267">
        <f t="shared" si="4"/>
        <v>0</v>
      </c>
      <c r="I115" s="267">
        <f t="shared" si="5"/>
        <v>0</v>
      </c>
      <c r="J115" s="293">
        <v>9.1544422500000007</v>
      </c>
      <c r="K115" s="272">
        <f t="shared" si="7"/>
        <v>7.6287018750000009</v>
      </c>
      <c r="L115" s="292"/>
      <c r="M115" s="292"/>
    </row>
    <row r="116" spans="1:13" x14ac:dyDescent="0.2">
      <c r="A116" s="268">
        <v>115</v>
      </c>
      <c r="B116" s="269" t="s">
        <v>91</v>
      </c>
      <c r="C116" s="270" t="s">
        <v>288</v>
      </c>
      <c r="D116" s="271">
        <f>VLOOKUP(C116,'3'!C62:D225,2,0)</f>
        <v>0</v>
      </c>
      <c r="E116" s="317">
        <f t="shared" si="6"/>
        <v>41.182357500000002</v>
      </c>
      <c r="F116" s="272">
        <v>5.7000000000000002E-2</v>
      </c>
      <c r="G116" s="273">
        <v>2.8568904593639574E-4</v>
      </c>
      <c r="H116" s="267">
        <f t="shared" si="4"/>
        <v>0</v>
      </c>
      <c r="I116" s="267">
        <f t="shared" si="5"/>
        <v>0</v>
      </c>
      <c r="J116" s="293">
        <v>20.591178750000001</v>
      </c>
      <c r="K116" s="272">
        <f t="shared" si="7"/>
        <v>17.159315625000001</v>
      </c>
      <c r="L116" s="292"/>
      <c r="M116" s="292"/>
    </row>
    <row r="117" spans="1:13" x14ac:dyDescent="0.2">
      <c r="A117" s="274">
        <v>116</v>
      </c>
      <c r="B117" s="269" t="s">
        <v>92</v>
      </c>
      <c r="C117" s="270" t="s">
        <v>289</v>
      </c>
      <c r="D117" s="271">
        <f>VLOOKUP(C117,'3'!C63:D226,2,0)</f>
        <v>0</v>
      </c>
      <c r="E117" s="317">
        <f t="shared" si="6"/>
        <v>70.978508999999988</v>
      </c>
      <c r="F117" s="272">
        <v>0.10120012890750886</v>
      </c>
      <c r="G117" s="273">
        <v>5.7138253303254914E-4</v>
      </c>
      <c r="H117" s="267">
        <f t="shared" si="4"/>
        <v>0</v>
      </c>
      <c r="I117" s="267">
        <f t="shared" si="5"/>
        <v>0</v>
      </c>
      <c r="J117" s="293">
        <v>35.489254499999994</v>
      </c>
      <c r="K117" s="272">
        <f t="shared" si="7"/>
        <v>29.574378749999997</v>
      </c>
      <c r="L117" s="292"/>
      <c r="M117" s="292"/>
    </row>
    <row r="118" spans="1:13" x14ac:dyDescent="0.2">
      <c r="A118" s="268">
        <v>117</v>
      </c>
      <c r="B118" s="269" t="s">
        <v>93</v>
      </c>
      <c r="C118" s="270" t="s">
        <v>290</v>
      </c>
      <c r="D118" s="271">
        <f>VLOOKUP(C118,'3'!C64:D227,2,0)</f>
        <v>0</v>
      </c>
      <c r="E118" s="317">
        <f t="shared" si="6"/>
        <v>124.06922099999998</v>
      </c>
      <c r="F118" s="272">
        <v>0.185</v>
      </c>
      <c r="G118" s="273">
        <v>1E-3</v>
      </c>
      <c r="H118" s="267">
        <f t="shared" si="4"/>
        <v>0</v>
      </c>
      <c r="I118" s="267">
        <f t="shared" si="5"/>
        <v>0</v>
      </c>
      <c r="J118" s="293">
        <v>62.034610499999992</v>
      </c>
      <c r="K118" s="272">
        <f t="shared" si="7"/>
        <v>51.695508749999995</v>
      </c>
      <c r="L118" s="292"/>
      <c r="M118" s="292"/>
    </row>
    <row r="119" spans="1:13" x14ac:dyDescent="0.2">
      <c r="A119" s="274">
        <v>118</v>
      </c>
      <c r="B119" s="269" t="s">
        <v>94</v>
      </c>
      <c r="C119" s="270" t="s">
        <v>291</v>
      </c>
      <c r="D119" s="271">
        <f>VLOOKUP(C119,'3'!C65:D228,2,0)</f>
        <v>0</v>
      </c>
      <c r="E119" s="317">
        <f t="shared" si="6"/>
        <v>455.03869499999996</v>
      </c>
      <c r="F119" s="272">
        <v>1</v>
      </c>
      <c r="G119" s="273">
        <v>2E-3</v>
      </c>
      <c r="H119" s="267">
        <f t="shared" si="4"/>
        <v>0</v>
      </c>
      <c r="I119" s="267">
        <f t="shared" si="5"/>
        <v>0</v>
      </c>
      <c r="J119" s="293">
        <v>227.51934749999998</v>
      </c>
      <c r="K119" s="272">
        <f t="shared" si="7"/>
        <v>189.59945625</v>
      </c>
      <c r="L119" s="292"/>
      <c r="M119" s="292"/>
    </row>
    <row r="120" spans="1:13" x14ac:dyDescent="0.2">
      <c r="A120" s="268">
        <v>119</v>
      </c>
      <c r="B120" s="269" t="s">
        <v>95</v>
      </c>
      <c r="C120" s="270" t="s">
        <v>292</v>
      </c>
      <c r="D120" s="271">
        <f>VLOOKUP(C120,'3'!C66:D229,2,0)</f>
        <v>0</v>
      </c>
      <c r="E120" s="317">
        <f t="shared" si="6"/>
        <v>809.53708499999993</v>
      </c>
      <c r="F120" s="272">
        <v>1</v>
      </c>
      <c r="G120" s="273">
        <v>2.5000000000000001E-3</v>
      </c>
      <c r="H120" s="267">
        <f t="shared" si="4"/>
        <v>0</v>
      </c>
      <c r="I120" s="267">
        <f t="shared" si="5"/>
        <v>0</v>
      </c>
      <c r="J120" s="293">
        <v>404.76854249999997</v>
      </c>
      <c r="K120" s="272">
        <f t="shared" si="7"/>
        <v>337.30711874999997</v>
      </c>
      <c r="L120" s="292"/>
      <c r="M120" s="292"/>
    </row>
    <row r="121" spans="1:13" x14ac:dyDescent="0.2">
      <c r="A121" s="274">
        <v>120</v>
      </c>
      <c r="B121" s="269" t="s">
        <v>96</v>
      </c>
      <c r="C121" s="270" t="s">
        <v>293</v>
      </c>
      <c r="D121" s="271">
        <f>VLOOKUP(C121,'3'!C67:D230,2,0)</f>
        <v>0</v>
      </c>
      <c r="E121" s="317">
        <f t="shared" si="6"/>
        <v>1234.6200000000001</v>
      </c>
      <c r="F121" s="272">
        <v>1</v>
      </c>
      <c r="G121" s="273">
        <v>6.6666666666666662E-3</v>
      </c>
      <c r="H121" s="267">
        <f t="shared" si="4"/>
        <v>0</v>
      </c>
      <c r="I121" s="267">
        <f t="shared" si="5"/>
        <v>0</v>
      </c>
      <c r="J121" s="293">
        <v>617.31000000000006</v>
      </c>
      <c r="K121" s="272">
        <f t="shared" si="7"/>
        <v>514.42500000000007</v>
      </c>
      <c r="L121" s="292"/>
      <c r="M121" s="292"/>
    </row>
    <row r="122" spans="1:13" x14ac:dyDescent="0.2">
      <c r="A122" s="268">
        <v>121</v>
      </c>
      <c r="B122" s="269" t="s">
        <v>15</v>
      </c>
      <c r="C122" s="270" t="s">
        <v>294</v>
      </c>
      <c r="D122" s="271">
        <f>VLOOKUP(C122,'3'!C68:D231,2,0)</f>
        <v>0</v>
      </c>
      <c r="E122" s="317">
        <f t="shared" si="6"/>
        <v>7.1416439999999994</v>
      </c>
      <c r="F122" s="272">
        <v>1.2E-2</v>
      </c>
      <c r="G122" s="273">
        <v>6.6700034419668974E-5</v>
      </c>
      <c r="H122" s="267">
        <f t="shared" si="4"/>
        <v>0</v>
      </c>
      <c r="I122" s="267">
        <f t="shared" si="5"/>
        <v>0</v>
      </c>
      <c r="J122" s="293">
        <v>3.5708219999999997</v>
      </c>
      <c r="K122" s="272">
        <f t="shared" si="7"/>
        <v>2.9756849999999999</v>
      </c>
      <c r="L122" s="292"/>
      <c r="M122" s="292"/>
    </row>
    <row r="123" spans="1:13" x14ac:dyDescent="0.2">
      <c r="A123" s="274">
        <v>122</v>
      </c>
      <c r="B123" s="269" t="s">
        <v>16</v>
      </c>
      <c r="C123" s="270" t="s">
        <v>295</v>
      </c>
      <c r="D123" s="271">
        <f>VLOOKUP(C123,'3'!C69:D232,2,0)</f>
        <v>0</v>
      </c>
      <c r="E123" s="317">
        <f t="shared" si="6"/>
        <v>12.161007</v>
      </c>
      <c r="F123" s="272">
        <v>2.2000000000000002E-2</v>
      </c>
      <c r="G123" s="273">
        <v>1.1429988511935294E-4</v>
      </c>
      <c r="H123" s="267">
        <f t="shared" si="4"/>
        <v>0</v>
      </c>
      <c r="I123" s="267">
        <f t="shared" si="5"/>
        <v>0</v>
      </c>
      <c r="J123" s="293">
        <v>6.0805034999999998</v>
      </c>
      <c r="K123" s="272">
        <f t="shared" si="7"/>
        <v>5.06708625</v>
      </c>
      <c r="L123" s="292"/>
      <c r="M123" s="292"/>
    </row>
    <row r="124" spans="1:13" x14ac:dyDescent="0.2">
      <c r="A124" s="268">
        <v>123</v>
      </c>
      <c r="B124" s="269" t="s">
        <v>17</v>
      </c>
      <c r="C124" s="270" t="s">
        <v>296</v>
      </c>
      <c r="D124" s="271">
        <f>VLOOKUP(C124,'3'!C70:D233,2,0)</f>
        <v>0</v>
      </c>
      <c r="E124" s="317">
        <f t="shared" si="6"/>
        <v>25.703181000000001</v>
      </c>
      <c r="F124" s="272">
        <v>4.1000000000000002E-2</v>
      </c>
      <c r="G124" s="273">
        <v>1.9999878004892002E-4</v>
      </c>
      <c r="H124" s="267">
        <f t="shared" si="4"/>
        <v>0</v>
      </c>
      <c r="I124" s="267">
        <f t="shared" si="5"/>
        <v>0</v>
      </c>
      <c r="J124" s="293">
        <v>12.8515905</v>
      </c>
      <c r="K124" s="272">
        <f t="shared" si="7"/>
        <v>10.709658750000001</v>
      </c>
      <c r="L124" s="292"/>
      <c r="M124" s="292"/>
    </row>
    <row r="125" spans="1:13" x14ac:dyDescent="0.2">
      <c r="A125" s="274">
        <v>124</v>
      </c>
      <c r="B125" s="269" t="s">
        <v>18</v>
      </c>
      <c r="C125" s="270" t="s">
        <v>297</v>
      </c>
      <c r="D125" s="271">
        <f>VLOOKUP(C125,'3'!C71:D234,2,0)</f>
        <v>0</v>
      </c>
      <c r="E125" s="317">
        <f t="shared" si="6"/>
        <v>49.570420499999997</v>
      </c>
      <c r="F125" s="272">
        <v>6.6000000000000003E-2</v>
      </c>
      <c r="G125" s="273">
        <v>3.3329205366357066E-4</v>
      </c>
      <c r="H125" s="267">
        <f t="shared" si="4"/>
        <v>0</v>
      </c>
      <c r="I125" s="267">
        <f t="shared" si="5"/>
        <v>0</v>
      </c>
      <c r="J125" s="293">
        <v>24.785210249999999</v>
      </c>
      <c r="K125" s="272">
        <f t="shared" si="7"/>
        <v>20.654341875</v>
      </c>
      <c r="L125" s="292"/>
      <c r="M125" s="292"/>
    </row>
    <row r="126" spans="1:13" x14ac:dyDescent="0.2">
      <c r="A126" s="268">
        <v>125</v>
      </c>
      <c r="B126" s="269" t="s">
        <v>19</v>
      </c>
      <c r="C126" s="270" t="s">
        <v>298</v>
      </c>
      <c r="D126" s="271">
        <f>VLOOKUP(C126,'3'!C72:D235,2,0)</f>
        <v>0</v>
      </c>
      <c r="E126" s="317">
        <f t="shared" si="6"/>
        <v>79.956094499999992</v>
      </c>
      <c r="F126" s="272">
        <v>0.112</v>
      </c>
      <c r="G126" s="273">
        <v>5.7136853901106597E-4</v>
      </c>
      <c r="H126" s="267">
        <f t="shared" si="4"/>
        <v>0</v>
      </c>
      <c r="I126" s="267">
        <f t="shared" si="5"/>
        <v>0</v>
      </c>
      <c r="J126" s="293">
        <v>39.978047249999996</v>
      </c>
      <c r="K126" s="272">
        <f t="shared" si="7"/>
        <v>33.315039374999998</v>
      </c>
      <c r="L126" s="292"/>
      <c r="M126" s="292"/>
    </row>
    <row r="127" spans="1:13" x14ac:dyDescent="0.2">
      <c r="A127" s="274">
        <v>126</v>
      </c>
      <c r="B127" s="269" t="s">
        <v>20</v>
      </c>
      <c r="C127" s="270" t="s">
        <v>299</v>
      </c>
      <c r="D127" s="271">
        <f>VLOOKUP(C127,'3'!C73:D236,2,0)</f>
        <v>0</v>
      </c>
      <c r="E127" s="317">
        <f t="shared" si="6"/>
        <v>158.17730850000001</v>
      </c>
      <c r="F127" s="272">
        <v>0.224</v>
      </c>
      <c r="G127" s="273">
        <v>1.1110593713620489E-3</v>
      </c>
      <c r="H127" s="267">
        <f t="shared" si="4"/>
        <v>0</v>
      </c>
      <c r="I127" s="267">
        <f t="shared" si="5"/>
        <v>0</v>
      </c>
      <c r="J127" s="293">
        <v>79.088654250000005</v>
      </c>
      <c r="K127" s="272">
        <f t="shared" si="7"/>
        <v>65.907211875000002</v>
      </c>
      <c r="L127" s="292"/>
      <c r="M127" s="292"/>
    </row>
    <row r="128" spans="1:13" x14ac:dyDescent="0.2">
      <c r="A128" s="268">
        <v>127</v>
      </c>
      <c r="B128" s="269" t="s">
        <v>21</v>
      </c>
      <c r="C128" s="270" t="s">
        <v>300</v>
      </c>
      <c r="D128" s="271">
        <f>VLOOKUP(C128,'3'!C74:D237,2,0)</f>
        <v>0</v>
      </c>
      <c r="E128" s="317">
        <f t="shared" si="6"/>
        <v>318.67901999999998</v>
      </c>
      <c r="F128" s="272">
        <v>0.38699999999999996</v>
      </c>
      <c r="G128" s="273">
        <v>1.6669014084507042E-3</v>
      </c>
      <c r="H128" s="267">
        <f t="shared" si="4"/>
        <v>0</v>
      </c>
      <c r="I128" s="267">
        <f t="shared" si="5"/>
        <v>0</v>
      </c>
      <c r="J128" s="293">
        <v>159.33950999999999</v>
      </c>
      <c r="K128" s="272">
        <f t="shared" si="7"/>
        <v>132.78292500000001</v>
      </c>
      <c r="L128" s="292"/>
      <c r="M128" s="292"/>
    </row>
    <row r="129" spans="1:13" x14ac:dyDescent="0.2">
      <c r="A129" s="274">
        <v>128</v>
      </c>
      <c r="B129" s="269" t="s">
        <v>22</v>
      </c>
      <c r="C129" s="270" t="s">
        <v>301</v>
      </c>
      <c r="D129" s="271">
        <f>VLOOKUP(C129,'3'!C75:D238,2,0)</f>
        <v>0</v>
      </c>
      <c r="E129" s="317">
        <f t="shared" si="6"/>
        <v>471.14638200000002</v>
      </c>
      <c r="F129" s="272">
        <v>0.74</v>
      </c>
      <c r="G129" s="273">
        <v>3.3333333333333331E-3</v>
      </c>
      <c r="H129" s="267">
        <f t="shared" si="4"/>
        <v>0</v>
      </c>
      <c r="I129" s="267">
        <f t="shared" si="5"/>
        <v>0</v>
      </c>
      <c r="J129" s="293">
        <v>235.57319100000001</v>
      </c>
      <c r="K129" s="272">
        <f t="shared" si="7"/>
        <v>196.31099250000003</v>
      </c>
      <c r="L129" s="292"/>
      <c r="M129" s="292"/>
    </row>
    <row r="130" spans="1:13" x14ac:dyDescent="0.2">
      <c r="A130" s="268">
        <v>129</v>
      </c>
      <c r="B130" s="269" t="s">
        <v>23</v>
      </c>
      <c r="C130" s="270" t="s">
        <v>302</v>
      </c>
      <c r="D130" s="271">
        <f>VLOOKUP(C130,'3'!C76:D239,2,0)</f>
        <v>0</v>
      </c>
      <c r="E130" s="317">
        <f t="shared" si="6"/>
        <v>672.47673750000001</v>
      </c>
      <c r="F130" s="272">
        <v>1.1399999999999999</v>
      </c>
      <c r="G130" s="273">
        <v>6.6659192825112108E-3</v>
      </c>
      <c r="H130" s="267">
        <f t="shared" ref="H130:H193" si="8">F130*D130</f>
        <v>0</v>
      </c>
      <c r="I130" s="267">
        <f t="shared" ref="I130:I193" si="9">G130*D130</f>
        <v>0</v>
      </c>
      <c r="J130" s="293">
        <v>336.23836875000001</v>
      </c>
      <c r="K130" s="272">
        <f t="shared" si="7"/>
        <v>280.198640625</v>
      </c>
      <c r="L130" s="292"/>
      <c r="M130" s="292"/>
    </row>
    <row r="131" spans="1:13" x14ac:dyDescent="0.2">
      <c r="A131" s="274">
        <v>130</v>
      </c>
      <c r="B131" s="269" t="s">
        <v>42</v>
      </c>
      <c r="C131" s="270" t="s">
        <v>303</v>
      </c>
      <c r="D131" s="271">
        <f>VLOOKUP(C131,'3'!C77:D240,2,0)</f>
        <v>0</v>
      </c>
      <c r="E131" s="317">
        <f t="shared" ref="E131:E194" si="10">J131*2</f>
        <v>4.7993714999999995</v>
      </c>
      <c r="F131" s="272">
        <v>1.0999999999999999E-2</v>
      </c>
      <c r="G131" s="273">
        <v>3.9998259684132669E-5</v>
      </c>
      <c r="H131" s="267">
        <f t="shared" si="8"/>
        <v>0</v>
      </c>
      <c r="I131" s="267">
        <f t="shared" si="9"/>
        <v>0</v>
      </c>
      <c r="J131" s="293">
        <v>2.3996857499999997</v>
      </c>
      <c r="K131" s="272">
        <f t="shared" ref="K131:K194" si="11">J131/1.2</f>
        <v>1.9997381249999999</v>
      </c>
      <c r="L131" s="292"/>
      <c r="M131" s="292"/>
    </row>
    <row r="132" spans="1:13" x14ac:dyDescent="0.2">
      <c r="A132" s="268">
        <v>131</v>
      </c>
      <c r="B132" s="269" t="s">
        <v>43</v>
      </c>
      <c r="C132" s="270" t="s">
        <v>304</v>
      </c>
      <c r="D132" s="271">
        <f>VLOOKUP(C132,'3'!C78:D241,2,0)</f>
        <v>0</v>
      </c>
      <c r="E132" s="317">
        <f t="shared" si="10"/>
        <v>7.0238420999999986</v>
      </c>
      <c r="F132" s="272">
        <v>2.1999999999999999E-2</v>
      </c>
      <c r="G132" s="273">
        <v>6.6697038724373577E-5</v>
      </c>
      <c r="H132" s="267">
        <f t="shared" si="8"/>
        <v>0</v>
      </c>
      <c r="I132" s="267">
        <f t="shared" si="9"/>
        <v>0</v>
      </c>
      <c r="J132" s="293">
        <v>3.5119210499999993</v>
      </c>
      <c r="K132" s="272">
        <f t="shared" si="11"/>
        <v>2.9266008749999997</v>
      </c>
      <c r="L132" s="292"/>
      <c r="M132" s="292"/>
    </row>
    <row r="133" spans="1:13" x14ac:dyDescent="0.2">
      <c r="A133" s="274">
        <v>132</v>
      </c>
      <c r="B133" s="269" t="s">
        <v>44</v>
      </c>
      <c r="C133" s="270" t="s">
        <v>305</v>
      </c>
      <c r="D133" s="271">
        <f>VLOOKUP(C133,'3'!C79:D242,2,0)</f>
        <v>0</v>
      </c>
      <c r="E133" s="317">
        <f t="shared" si="10"/>
        <v>7.2676197</v>
      </c>
      <c r="F133" s="272">
        <v>1.7999999999999999E-2</v>
      </c>
      <c r="G133" s="273">
        <v>8.0004416473445955E-5</v>
      </c>
      <c r="H133" s="267">
        <f t="shared" si="8"/>
        <v>0</v>
      </c>
      <c r="I133" s="267">
        <f t="shared" si="9"/>
        <v>0</v>
      </c>
      <c r="J133" s="293">
        <v>3.63380985</v>
      </c>
      <c r="K133" s="272">
        <f t="shared" si="11"/>
        <v>3.0281748749999999</v>
      </c>
      <c r="L133" s="292"/>
      <c r="M133" s="292"/>
    </row>
    <row r="134" spans="1:13" x14ac:dyDescent="0.2">
      <c r="A134" s="268">
        <v>133</v>
      </c>
      <c r="B134" s="269" t="s">
        <v>45</v>
      </c>
      <c r="C134" s="270" t="s">
        <v>306</v>
      </c>
      <c r="D134" s="271">
        <f>VLOOKUP(C134,'3'!C80:D243,2,0)</f>
        <v>0</v>
      </c>
      <c r="E134" s="317">
        <f t="shared" si="10"/>
        <v>18.763659000000004</v>
      </c>
      <c r="F134" s="272">
        <v>2.5999999999999999E-2</v>
      </c>
      <c r="G134" s="273">
        <v>1.1419354838709677E-4</v>
      </c>
      <c r="H134" s="267">
        <f t="shared" si="8"/>
        <v>0</v>
      </c>
      <c r="I134" s="267">
        <f t="shared" si="9"/>
        <v>0</v>
      </c>
      <c r="J134" s="293">
        <v>9.381829500000002</v>
      </c>
      <c r="K134" s="272">
        <f t="shared" si="11"/>
        <v>7.8181912500000017</v>
      </c>
      <c r="L134" s="292"/>
      <c r="M134" s="292"/>
    </row>
    <row r="135" spans="1:13" x14ac:dyDescent="0.2">
      <c r="A135" s="274">
        <v>134</v>
      </c>
      <c r="B135" s="269" t="s">
        <v>46</v>
      </c>
      <c r="C135" s="270" t="s">
        <v>307</v>
      </c>
      <c r="D135" s="271">
        <f>VLOOKUP(C135,'3'!C81:D244,2,0)</f>
        <v>0</v>
      </c>
      <c r="E135" s="317">
        <f t="shared" si="10"/>
        <v>19.622677500000002</v>
      </c>
      <c r="F135" s="272">
        <v>2.9000000000000001E-2</v>
      </c>
      <c r="G135" s="273">
        <v>1.1424242424242424E-4</v>
      </c>
      <c r="H135" s="267">
        <f t="shared" si="8"/>
        <v>0</v>
      </c>
      <c r="I135" s="267">
        <f t="shared" si="9"/>
        <v>0</v>
      </c>
      <c r="J135" s="293">
        <v>9.8113387500000009</v>
      </c>
      <c r="K135" s="272">
        <f t="shared" si="11"/>
        <v>8.1761156250000013</v>
      </c>
      <c r="L135" s="292"/>
      <c r="M135" s="292"/>
    </row>
    <row r="136" spans="1:13" x14ac:dyDescent="0.2">
      <c r="A136" s="268">
        <v>135</v>
      </c>
      <c r="B136" s="269" t="s">
        <v>47</v>
      </c>
      <c r="C136" s="270" t="s">
        <v>308</v>
      </c>
      <c r="D136" s="271">
        <f>VLOOKUP(C136,'3'!C82:D245,2,0)</f>
        <v>0</v>
      </c>
      <c r="E136" s="317">
        <f t="shared" si="10"/>
        <v>22.435541999999998</v>
      </c>
      <c r="F136" s="272">
        <v>3.4000000000000002E-2</v>
      </c>
      <c r="G136" s="273">
        <v>1.3324968632371392E-4</v>
      </c>
      <c r="H136" s="267">
        <f t="shared" si="8"/>
        <v>0</v>
      </c>
      <c r="I136" s="267">
        <f t="shared" si="9"/>
        <v>0</v>
      </c>
      <c r="J136" s="293">
        <v>11.217770999999999</v>
      </c>
      <c r="K136" s="272">
        <f t="shared" si="11"/>
        <v>9.3481424999999998</v>
      </c>
      <c r="L136" s="292"/>
      <c r="M136" s="292"/>
    </row>
    <row r="137" spans="1:13" x14ac:dyDescent="0.2">
      <c r="A137" s="274">
        <v>136</v>
      </c>
      <c r="B137" s="269" t="s">
        <v>48</v>
      </c>
      <c r="C137" s="270" t="s">
        <v>309</v>
      </c>
      <c r="D137" s="271">
        <f>VLOOKUP(C137,'3'!C83:D246,2,0)</f>
        <v>0</v>
      </c>
      <c r="E137" s="317">
        <f t="shared" si="10"/>
        <v>30.250926</v>
      </c>
      <c r="F137" s="272">
        <v>4.1000000000000002E-2</v>
      </c>
      <c r="G137" s="273">
        <v>1.6694915254237289E-4</v>
      </c>
      <c r="H137" s="267">
        <f t="shared" si="8"/>
        <v>0</v>
      </c>
      <c r="I137" s="267">
        <f t="shared" si="9"/>
        <v>0</v>
      </c>
      <c r="J137" s="293">
        <v>15.125463</v>
      </c>
      <c r="K137" s="272">
        <f t="shared" si="11"/>
        <v>12.6045525</v>
      </c>
      <c r="L137" s="292"/>
      <c r="M137" s="292"/>
    </row>
    <row r="138" spans="1:13" x14ac:dyDescent="0.2">
      <c r="A138" s="268">
        <v>137</v>
      </c>
      <c r="B138" s="269" t="s">
        <v>49</v>
      </c>
      <c r="C138" s="270" t="s">
        <v>310</v>
      </c>
      <c r="D138" s="271">
        <f>VLOOKUP(C138,'3'!C84:D247,2,0)</f>
        <v>0</v>
      </c>
      <c r="E138" s="317">
        <f t="shared" si="10"/>
        <v>31.2783795</v>
      </c>
      <c r="F138" s="272">
        <v>0.04</v>
      </c>
      <c r="G138" s="273">
        <v>2.0000000000000001E-4</v>
      </c>
      <c r="H138" s="267">
        <f t="shared" si="8"/>
        <v>0</v>
      </c>
      <c r="I138" s="267">
        <f t="shared" si="9"/>
        <v>0</v>
      </c>
      <c r="J138" s="293">
        <v>15.63918975</v>
      </c>
      <c r="K138" s="272">
        <f t="shared" si="11"/>
        <v>13.032658125000001</v>
      </c>
      <c r="L138" s="292"/>
      <c r="M138" s="292"/>
    </row>
    <row r="139" spans="1:13" x14ac:dyDescent="0.2">
      <c r="A139" s="274">
        <v>138</v>
      </c>
      <c r="B139" s="269" t="s">
        <v>50</v>
      </c>
      <c r="C139" s="270" t="s">
        <v>311</v>
      </c>
      <c r="D139" s="271">
        <f>VLOOKUP(C139,'3'!C85:D248,2,0)</f>
        <v>0</v>
      </c>
      <c r="E139" s="317">
        <f t="shared" si="10"/>
        <v>33.552252000000003</v>
      </c>
      <c r="F139" s="272">
        <v>4.4999999999999998E-2</v>
      </c>
      <c r="G139" s="273">
        <v>1.9991492981709909E-4</v>
      </c>
      <c r="H139" s="267">
        <f t="shared" si="8"/>
        <v>0</v>
      </c>
      <c r="I139" s="267">
        <f t="shared" si="9"/>
        <v>0</v>
      </c>
      <c r="J139" s="293">
        <v>16.776126000000001</v>
      </c>
      <c r="K139" s="272">
        <f t="shared" si="11"/>
        <v>13.980105000000002</v>
      </c>
      <c r="L139" s="292"/>
      <c r="M139" s="292"/>
    </row>
    <row r="140" spans="1:13" x14ac:dyDescent="0.2">
      <c r="A140" s="268">
        <v>139</v>
      </c>
      <c r="B140" s="269" t="s">
        <v>51</v>
      </c>
      <c r="C140" s="270" t="s">
        <v>312</v>
      </c>
      <c r="D140" s="271">
        <f>VLOOKUP(C140,'3'!C86:D249,2,0)</f>
        <v>0</v>
      </c>
      <c r="E140" s="317">
        <f t="shared" si="10"/>
        <v>39.026389500000001</v>
      </c>
      <c r="F140" s="272">
        <v>4.8000000000000001E-2</v>
      </c>
      <c r="G140" s="273">
        <v>2.0000000000000001E-4</v>
      </c>
      <c r="H140" s="267">
        <f t="shared" si="8"/>
        <v>0</v>
      </c>
      <c r="I140" s="267">
        <f t="shared" si="9"/>
        <v>0</v>
      </c>
      <c r="J140" s="293">
        <v>19.51319475</v>
      </c>
      <c r="K140" s="272">
        <f t="shared" si="11"/>
        <v>16.260995625</v>
      </c>
      <c r="L140" s="292"/>
      <c r="M140" s="292"/>
    </row>
    <row r="141" spans="1:13" x14ac:dyDescent="0.2">
      <c r="A141" s="274">
        <v>140</v>
      </c>
      <c r="B141" s="269" t="s">
        <v>52</v>
      </c>
      <c r="C141" s="270" t="s">
        <v>313</v>
      </c>
      <c r="D141" s="271">
        <f>VLOOKUP(C141,'3'!C87:D250,2,0)</f>
        <v>0</v>
      </c>
      <c r="E141" s="317">
        <f t="shared" si="10"/>
        <v>57.89279384999999</v>
      </c>
      <c r="F141" s="272">
        <v>7.0000000000000007E-2</v>
      </c>
      <c r="G141" s="273">
        <v>3.3421052631578949E-4</v>
      </c>
      <c r="H141" s="267">
        <f t="shared" si="8"/>
        <v>0</v>
      </c>
      <c r="I141" s="267">
        <f t="shared" si="9"/>
        <v>0</v>
      </c>
      <c r="J141" s="293">
        <v>28.946396924999995</v>
      </c>
      <c r="K141" s="272">
        <f t="shared" si="11"/>
        <v>24.121997437499996</v>
      </c>
      <c r="L141" s="292"/>
      <c r="M141" s="292"/>
    </row>
    <row r="142" spans="1:13" x14ac:dyDescent="0.2">
      <c r="A142" s="268">
        <v>141</v>
      </c>
      <c r="B142" s="269" t="s">
        <v>53</v>
      </c>
      <c r="C142" s="270" t="s">
        <v>314</v>
      </c>
      <c r="D142" s="271">
        <f>VLOOKUP(C142,'3'!C88:D251,2,0)</f>
        <v>0</v>
      </c>
      <c r="E142" s="317">
        <f t="shared" si="10"/>
        <v>41.7538737</v>
      </c>
      <c r="F142" s="272">
        <v>6.6000000000000003E-2</v>
      </c>
      <c r="G142" s="273">
        <v>3.3269230769230766E-4</v>
      </c>
      <c r="H142" s="267">
        <f t="shared" si="8"/>
        <v>0</v>
      </c>
      <c r="I142" s="267">
        <f t="shared" si="9"/>
        <v>0</v>
      </c>
      <c r="J142" s="293">
        <v>20.87693685</v>
      </c>
      <c r="K142" s="272">
        <f t="shared" si="11"/>
        <v>17.397447375000002</v>
      </c>
      <c r="L142" s="292"/>
      <c r="M142" s="292"/>
    </row>
    <row r="143" spans="1:13" x14ac:dyDescent="0.2">
      <c r="A143" s="274">
        <v>142</v>
      </c>
      <c r="B143" s="269" t="s">
        <v>54</v>
      </c>
      <c r="C143" s="270" t="s">
        <v>315</v>
      </c>
      <c r="D143" s="271">
        <f>VLOOKUP(C143,'3'!C89:D252,2,0)</f>
        <v>0</v>
      </c>
      <c r="E143" s="317">
        <f t="shared" si="10"/>
        <v>56.290976999999998</v>
      </c>
      <c r="F143" s="272">
        <v>7.3000000000000009E-2</v>
      </c>
      <c r="G143" s="273">
        <v>3.3333333333333332E-4</v>
      </c>
      <c r="H143" s="267">
        <f t="shared" si="8"/>
        <v>0</v>
      </c>
      <c r="I143" s="267">
        <f t="shared" si="9"/>
        <v>0</v>
      </c>
      <c r="J143" s="293">
        <v>28.145488499999999</v>
      </c>
      <c r="K143" s="272">
        <f t="shared" si="11"/>
        <v>23.454573750000002</v>
      </c>
      <c r="L143" s="292"/>
      <c r="M143" s="292"/>
    </row>
    <row r="144" spans="1:13" x14ac:dyDescent="0.2">
      <c r="A144" s="268">
        <v>143</v>
      </c>
      <c r="B144" s="269" t="s">
        <v>55</v>
      </c>
      <c r="C144" s="270" t="s">
        <v>316</v>
      </c>
      <c r="D144" s="271">
        <f>VLOOKUP(C144,'3'!C90:D253,2,0)</f>
        <v>0</v>
      </c>
      <c r="E144" s="317">
        <f t="shared" si="10"/>
        <v>57.9921705</v>
      </c>
      <c r="F144" s="272">
        <v>8.1000000000000003E-2</v>
      </c>
      <c r="G144" s="273">
        <v>3.3387096774193547E-4</v>
      </c>
      <c r="H144" s="267">
        <f t="shared" si="8"/>
        <v>0</v>
      </c>
      <c r="I144" s="267">
        <f t="shared" si="9"/>
        <v>0</v>
      </c>
      <c r="J144" s="293">
        <v>28.99608525</v>
      </c>
      <c r="K144" s="272">
        <f t="shared" si="11"/>
        <v>24.163404375000002</v>
      </c>
      <c r="L144" s="292"/>
      <c r="M144" s="292"/>
    </row>
    <row r="145" spans="1:13" x14ac:dyDescent="0.2">
      <c r="A145" s="274">
        <v>144</v>
      </c>
      <c r="B145" s="269" t="s">
        <v>56</v>
      </c>
      <c r="C145" s="270" t="s">
        <v>317</v>
      </c>
      <c r="D145" s="271">
        <f>VLOOKUP(C145,'3'!C91:D254,2,0)</f>
        <v>0</v>
      </c>
      <c r="E145" s="317">
        <f t="shared" si="10"/>
        <v>66.430763999999996</v>
      </c>
      <c r="F145" s="272">
        <v>9.2999999999999999E-2</v>
      </c>
      <c r="G145" s="273">
        <v>5.0000000000000001E-4</v>
      </c>
      <c r="H145" s="267">
        <f t="shared" si="8"/>
        <v>0</v>
      </c>
      <c r="I145" s="267">
        <f t="shared" si="9"/>
        <v>0</v>
      </c>
      <c r="J145" s="293">
        <v>33.215381999999998</v>
      </c>
      <c r="K145" s="272">
        <f t="shared" si="11"/>
        <v>27.679485</v>
      </c>
      <c r="L145" s="292"/>
      <c r="M145" s="292"/>
    </row>
    <row r="146" spans="1:13" x14ac:dyDescent="0.2">
      <c r="A146" s="268">
        <v>145</v>
      </c>
      <c r="B146" s="269" t="s">
        <v>57</v>
      </c>
      <c r="C146" s="270" t="s">
        <v>318</v>
      </c>
      <c r="D146" s="271">
        <f>VLOOKUP(C146,'3'!C92:D255,2,0)</f>
        <v>0</v>
      </c>
      <c r="E146" s="317">
        <f t="shared" si="10"/>
        <v>213.75</v>
      </c>
      <c r="F146" s="272">
        <v>1</v>
      </c>
      <c r="G146" s="273">
        <v>6.7213114754098363E-4</v>
      </c>
      <c r="H146" s="267">
        <f t="shared" si="8"/>
        <v>0</v>
      </c>
      <c r="I146" s="267">
        <f t="shared" si="9"/>
        <v>0</v>
      </c>
      <c r="J146" s="293">
        <v>106.875</v>
      </c>
      <c r="K146" s="272">
        <f t="shared" si="11"/>
        <v>89.0625</v>
      </c>
      <c r="L146" s="292"/>
      <c r="M146" s="292"/>
    </row>
    <row r="147" spans="1:13" x14ac:dyDescent="0.2">
      <c r="A147" s="274">
        <v>146</v>
      </c>
      <c r="B147" s="269" t="s">
        <v>58</v>
      </c>
      <c r="C147" s="270" t="s">
        <v>319</v>
      </c>
      <c r="D147" s="271">
        <f>VLOOKUP(C147,'3'!C93:D256,2,0)</f>
        <v>0</v>
      </c>
      <c r="E147" s="317">
        <f t="shared" si="10"/>
        <v>248.97599999999997</v>
      </c>
      <c r="F147" s="272">
        <v>1</v>
      </c>
      <c r="G147" s="273">
        <v>8.0000000000000004E-4</v>
      </c>
      <c r="H147" s="267">
        <f t="shared" si="8"/>
        <v>0</v>
      </c>
      <c r="I147" s="267">
        <f t="shared" si="9"/>
        <v>0</v>
      </c>
      <c r="J147" s="293">
        <v>124.48799999999999</v>
      </c>
      <c r="K147" s="272">
        <f t="shared" si="11"/>
        <v>103.74</v>
      </c>
      <c r="L147" s="292"/>
      <c r="M147" s="292"/>
    </row>
    <row r="148" spans="1:13" x14ac:dyDescent="0.2">
      <c r="A148" s="268">
        <v>147</v>
      </c>
      <c r="B148" s="269" t="s">
        <v>59</v>
      </c>
      <c r="C148" s="270" t="s">
        <v>320</v>
      </c>
      <c r="D148" s="271">
        <f>VLOOKUP(C148,'3'!C94:D257,2,0)</f>
        <v>0</v>
      </c>
      <c r="E148" s="317">
        <f t="shared" si="10"/>
        <v>330.37200000000001</v>
      </c>
      <c r="F148" s="272">
        <v>1</v>
      </c>
      <c r="G148" s="273">
        <v>6.4285714285714282E-4</v>
      </c>
      <c r="H148" s="267">
        <f t="shared" si="8"/>
        <v>0</v>
      </c>
      <c r="I148" s="267">
        <f t="shared" si="9"/>
        <v>0</v>
      </c>
      <c r="J148" s="293">
        <v>165.18600000000001</v>
      </c>
      <c r="K148" s="272">
        <f t="shared" si="11"/>
        <v>137.655</v>
      </c>
      <c r="L148" s="292"/>
      <c r="M148" s="292"/>
    </row>
    <row r="149" spans="1:13" x14ac:dyDescent="0.2">
      <c r="A149" s="274">
        <v>148</v>
      </c>
      <c r="B149" s="269" t="s">
        <v>60</v>
      </c>
      <c r="C149" s="270" t="s">
        <v>321</v>
      </c>
      <c r="D149" s="271">
        <f>VLOOKUP(C149,'3'!C95:D258,2,0)</f>
        <v>0</v>
      </c>
      <c r="E149" s="317">
        <f t="shared" si="10"/>
        <v>330.37200000000001</v>
      </c>
      <c r="F149" s="272">
        <v>1</v>
      </c>
      <c r="G149" s="273">
        <v>7.407407407407407E-4</v>
      </c>
      <c r="H149" s="267">
        <f t="shared" si="8"/>
        <v>0</v>
      </c>
      <c r="I149" s="267">
        <f t="shared" si="9"/>
        <v>0</v>
      </c>
      <c r="J149" s="293">
        <v>165.18600000000001</v>
      </c>
      <c r="K149" s="272">
        <f t="shared" si="11"/>
        <v>137.655</v>
      </c>
      <c r="L149" s="292"/>
      <c r="M149" s="292"/>
    </row>
    <row r="150" spans="1:13" x14ac:dyDescent="0.2">
      <c r="A150" s="268">
        <v>149</v>
      </c>
      <c r="B150" s="269" t="s">
        <v>61</v>
      </c>
      <c r="C150" s="270" t="s">
        <v>322</v>
      </c>
      <c r="D150" s="271">
        <f>VLOOKUP(C150,'3'!C96:D259,2,0)</f>
        <v>0</v>
      </c>
      <c r="E150" s="317">
        <f t="shared" si="10"/>
        <v>372.40947719999997</v>
      </c>
      <c r="F150" s="272">
        <v>1</v>
      </c>
      <c r="G150" s="273">
        <v>8.3240223463687145E-4</v>
      </c>
      <c r="H150" s="267">
        <f t="shared" si="8"/>
        <v>0</v>
      </c>
      <c r="I150" s="267">
        <f t="shared" si="9"/>
        <v>0</v>
      </c>
      <c r="J150" s="293">
        <v>186.20473859999998</v>
      </c>
      <c r="K150" s="272">
        <f t="shared" si="11"/>
        <v>155.1706155</v>
      </c>
      <c r="L150" s="292"/>
      <c r="M150" s="292"/>
    </row>
    <row r="151" spans="1:13" x14ac:dyDescent="0.2">
      <c r="A151" s="274">
        <v>150</v>
      </c>
      <c r="B151" s="269" t="s">
        <v>62</v>
      </c>
      <c r="C151" s="270" t="s">
        <v>323</v>
      </c>
      <c r="D151" s="271">
        <f>VLOOKUP(C151,'3'!C97:D260,2,0)</f>
        <v>0</v>
      </c>
      <c r="E151" s="317">
        <f t="shared" si="10"/>
        <v>507.87</v>
      </c>
      <c r="F151" s="272">
        <v>1</v>
      </c>
      <c r="G151" s="273">
        <v>1.4285714285714286E-3</v>
      </c>
      <c r="H151" s="267">
        <f t="shared" si="8"/>
        <v>0</v>
      </c>
      <c r="I151" s="267">
        <f t="shared" si="9"/>
        <v>0</v>
      </c>
      <c r="J151" s="293">
        <v>253.935</v>
      </c>
      <c r="K151" s="272">
        <f t="shared" si="11"/>
        <v>211.61250000000001</v>
      </c>
      <c r="L151" s="292"/>
      <c r="M151" s="292"/>
    </row>
    <row r="152" spans="1:13" x14ac:dyDescent="0.2">
      <c r="A152" s="268">
        <v>151</v>
      </c>
      <c r="B152" s="269" t="s">
        <v>63</v>
      </c>
      <c r="C152" s="270" t="s">
        <v>324</v>
      </c>
      <c r="D152" s="271">
        <f>VLOOKUP(C152,'3'!C98:D261,2,0)</f>
        <v>0</v>
      </c>
      <c r="E152" s="317">
        <f t="shared" si="10"/>
        <v>490.7471544</v>
      </c>
      <c r="F152" s="272">
        <v>1</v>
      </c>
      <c r="G152" s="273">
        <v>1.25E-3</v>
      </c>
      <c r="H152" s="267">
        <f t="shared" si="8"/>
        <v>0</v>
      </c>
      <c r="I152" s="267">
        <f t="shared" si="9"/>
        <v>0</v>
      </c>
      <c r="J152" s="293">
        <v>245.3735772</v>
      </c>
      <c r="K152" s="272">
        <f t="shared" si="11"/>
        <v>204.477981</v>
      </c>
      <c r="L152" s="292"/>
      <c r="M152" s="292"/>
    </row>
    <row r="153" spans="1:13" x14ac:dyDescent="0.2">
      <c r="A153" s="274">
        <v>152</v>
      </c>
      <c r="B153" s="269" t="s">
        <v>64</v>
      </c>
      <c r="C153" s="270" t="s">
        <v>325</v>
      </c>
      <c r="D153" s="271">
        <f>VLOOKUP(C153,'3'!C99:D262,2,0)</f>
        <v>0</v>
      </c>
      <c r="E153" s="317">
        <f t="shared" si="10"/>
        <v>487.69200000000001</v>
      </c>
      <c r="F153" s="272">
        <v>1</v>
      </c>
      <c r="G153" s="273">
        <v>1.6666666666666666E-3</v>
      </c>
      <c r="H153" s="267">
        <f t="shared" si="8"/>
        <v>0</v>
      </c>
      <c r="I153" s="267">
        <f t="shared" si="9"/>
        <v>0</v>
      </c>
      <c r="J153" s="293">
        <v>243.846</v>
      </c>
      <c r="K153" s="272">
        <f t="shared" si="11"/>
        <v>203.20500000000001</v>
      </c>
      <c r="L153" s="292"/>
      <c r="M153" s="292"/>
    </row>
    <row r="154" spans="1:13" x14ac:dyDescent="0.2">
      <c r="A154" s="268">
        <v>153</v>
      </c>
      <c r="B154" s="269" t="s">
        <v>65</v>
      </c>
      <c r="C154" s="270" t="s">
        <v>326</v>
      </c>
      <c r="D154" s="271">
        <f>VLOOKUP(C154,'3'!C100:D263,2,0)</f>
        <v>0</v>
      </c>
      <c r="E154" s="317">
        <f t="shared" si="10"/>
        <v>707.94</v>
      </c>
      <c r="F154" s="272">
        <v>1</v>
      </c>
      <c r="G154" s="273">
        <v>1.6666666666666668E-3</v>
      </c>
      <c r="H154" s="267">
        <f t="shared" si="8"/>
        <v>0</v>
      </c>
      <c r="I154" s="267">
        <f t="shared" si="9"/>
        <v>0</v>
      </c>
      <c r="J154" s="293">
        <v>353.97</v>
      </c>
      <c r="K154" s="272">
        <f t="shared" si="11"/>
        <v>294.97500000000002</v>
      </c>
      <c r="L154" s="292"/>
      <c r="M154" s="292"/>
    </row>
    <row r="155" spans="1:13" x14ac:dyDescent="0.2">
      <c r="A155" s="274">
        <v>154</v>
      </c>
      <c r="B155" s="269" t="s">
        <v>66</v>
      </c>
      <c r="C155" s="270" t="s">
        <v>327</v>
      </c>
      <c r="D155" s="271">
        <f>VLOOKUP(C155,'3'!C101:D264,2,0)</f>
        <v>0</v>
      </c>
      <c r="E155" s="317">
        <f t="shared" si="10"/>
        <v>791.7299999999999</v>
      </c>
      <c r="F155" s="272">
        <v>1</v>
      </c>
      <c r="G155" s="273">
        <v>2.5000000000000001E-3</v>
      </c>
      <c r="H155" s="267">
        <f t="shared" si="8"/>
        <v>0</v>
      </c>
      <c r="I155" s="267">
        <f t="shared" si="9"/>
        <v>0</v>
      </c>
      <c r="J155" s="293">
        <v>395.86499999999995</v>
      </c>
      <c r="K155" s="272">
        <f t="shared" si="11"/>
        <v>329.88749999999999</v>
      </c>
      <c r="L155" s="292"/>
      <c r="M155" s="292"/>
    </row>
    <row r="156" spans="1:13" x14ac:dyDescent="0.2">
      <c r="A156" s="268">
        <v>155</v>
      </c>
      <c r="B156" s="269" t="s">
        <v>109</v>
      </c>
      <c r="C156" s="270" t="s">
        <v>328</v>
      </c>
      <c r="D156" s="271">
        <f>VLOOKUP(C156,'3'!C102:D265,2,0)</f>
        <v>0</v>
      </c>
      <c r="E156" s="317">
        <f t="shared" si="10"/>
        <v>16.321351499999999</v>
      </c>
      <c r="F156" s="272">
        <v>3.1E-2</v>
      </c>
      <c r="G156" s="273">
        <v>1.3330279431974346E-4</v>
      </c>
      <c r="H156" s="267">
        <f t="shared" si="8"/>
        <v>0</v>
      </c>
      <c r="I156" s="267">
        <f t="shared" si="9"/>
        <v>0</v>
      </c>
      <c r="J156" s="293">
        <v>8.1606757499999993</v>
      </c>
      <c r="K156" s="272">
        <f t="shared" si="11"/>
        <v>6.800563125</v>
      </c>
      <c r="L156" s="292"/>
      <c r="M156" s="292"/>
    </row>
    <row r="157" spans="1:13" x14ac:dyDescent="0.2">
      <c r="A157" s="274">
        <v>156</v>
      </c>
      <c r="B157" s="269" t="s">
        <v>110</v>
      </c>
      <c r="C157" s="270" t="s">
        <v>329</v>
      </c>
      <c r="D157" s="271">
        <f>VLOOKUP(C157,'3'!C103:D266,2,0)</f>
        <v>0</v>
      </c>
      <c r="E157" s="317">
        <f t="shared" si="10"/>
        <v>28.297080000000001</v>
      </c>
      <c r="F157" s="272">
        <v>4.9999999999999996E-2</v>
      </c>
      <c r="G157" s="273">
        <v>1.9999383591197683E-4</v>
      </c>
      <c r="H157" s="267">
        <f t="shared" si="8"/>
        <v>0</v>
      </c>
      <c r="I157" s="267">
        <f t="shared" si="9"/>
        <v>0</v>
      </c>
      <c r="J157" s="293">
        <v>14.148540000000001</v>
      </c>
      <c r="K157" s="272">
        <f t="shared" si="11"/>
        <v>11.790450000000002</v>
      </c>
      <c r="L157" s="292"/>
      <c r="M157" s="292"/>
    </row>
    <row r="158" spans="1:13" x14ac:dyDescent="0.2">
      <c r="A158" s="268">
        <v>157</v>
      </c>
      <c r="B158" s="269" t="s">
        <v>111</v>
      </c>
      <c r="C158" s="270" t="s">
        <v>330</v>
      </c>
      <c r="D158" s="271">
        <f>VLOOKUP(C158,'3'!C104:D267,2,0)</f>
        <v>0</v>
      </c>
      <c r="E158" s="317">
        <f t="shared" si="10"/>
        <v>25.602119999999999</v>
      </c>
      <c r="F158" s="272">
        <v>4.4000000000000004E-2</v>
      </c>
      <c r="G158" s="273">
        <v>2.5000000000000001E-4</v>
      </c>
      <c r="H158" s="267">
        <f t="shared" si="8"/>
        <v>0</v>
      </c>
      <c r="I158" s="267">
        <f t="shared" si="9"/>
        <v>0</v>
      </c>
      <c r="J158" s="293">
        <v>12.80106</v>
      </c>
      <c r="K158" s="272">
        <f t="shared" si="11"/>
        <v>10.66755</v>
      </c>
      <c r="L158" s="292"/>
      <c r="M158" s="292"/>
    </row>
    <row r="159" spans="1:13" x14ac:dyDescent="0.2">
      <c r="A159" s="274">
        <v>158</v>
      </c>
      <c r="B159" s="269" t="s">
        <v>112</v>
      </c>
      <c r="C159" s="270" t="s">
        <v>331</v>
      </c>
      <c r="D159" s="271">
        <f>VLOOKUP(C159,'3'!C105:D268,2,0)</f>
        <v>0</v>
      </c>
      <c r="E159" s="317">
        <f t="shared" si="10"/>
        <v>50.395752000000002</v>
      </c>
      <c r="F159" s="272">
        <v>6.5000000000000002E-2</v>
      </c>
      <c r="G159" s="273">
        <v>3.3330499829989797E-4</v>
      </c>
      <c r="H159" s="267">
        <f t="shared" si="8"/>
        <v>0</v>
      </c>
      <c r="I159" s="267">
        <f t="shared" si="9"/>
        <v>0</v>
      </c>
      <c r="J159" s="293">
        <v>25.197876000000001</v>
      </c>
      <c r="K159" s="272">
        <f t="shared" si="11"/>
        <v>20.998230000000003</v>
      </c>
      <c r="L159" s="292"/>
      <c r="M159" s="292"/>
    </row>
    <row r="160" spans="1:13" x14ac:dyDescent="0.2">
      <c r="A160" s="268">
        <v>159</v>
      </c>
      <c r="B160" s="269" t="s">
        <v>113</v>
      </c>
      <c r="C160" s="270" t="s">
        <v>332</v>
      </c>
      <c r="D160" s="271">
        <f>VLOOKUP(C160,'3'!C106:D269,2,0)</f>
        <v>0</v>
      </c>
      <c r="E160" s="317">
        <f t="shared" si="10"/>
        <v>48.677714999999999</v>
      </c>
      <c r="F160" s="272">
        <v>6.9000000000000006E-2</v>
      </c>
      <c r="G160" s="273">
        <v>3.3329936305732488E-4</v>
      </c>
      <c r="H160" s="267">
        <f t="shared" si="8"/>
        <v>0</v>
      </c>
      <c r="I160" s="267">
        <f t="shared" si="9"/>
        <v>0</v>
      </c>
      <c r="J160" s="293">
        <v>24.3388575</v>
      </c>
      <c r="K160" s="272">
        <f t="shared" si="11"/>
        <v>20.28238125</v>
      </c>
      <c r="L160" s="292"/>
      <c r="M160" s="292"/>
    </row>
    <row r="161" spans="1:13" x14ac:dyDescent="0.2">
      <c r="A161" s="274">
        <v>160</v>
      </c>
      <c r="B161" s="269" t="s">
        <v>114</v>
      </c>
      <c r="C161" s="270" t="s">
        <v>333</v>
      </c>
      <c r="D161" s="271">
        <f>VLOOKUP(C161,'3'!C107:D270,2,0)</f>
        <v>0</v>
      </c>
      <c r="E161" s="317">
        <f t="shared" si="10"/>
        <v>53.596016999999996</v>
      </c>
      <c r="F161" s="272">
        <v>7.6999999999999999E-2</v>
      </c>
      <c r="G161" s="273">
        <v>5.0000000000000001E-4</v>
      </c>
      <c r="H161" s="267">
        <f t="shared" si="8"/>
        <v>0</v>
      </c>
      <c r="I161" s="267">
        <f t="shared" si="9"/>
        <v>0</v>
      </c>
      <c r="J161" s="293">
        <v>26.798008499999998</v>
      </c>
      <c r="K161" s="272">
        <f t="shared" si="11"/>
        <v>22.33167375</v>
      </c>
      <c r="L161" s="292"/>
      <c r="M161" s="292"/>
    </row>
    <row r="162" spans="1:13" x14ac:dyDescent="0.2">
      <c r="A162" s="268">
        <v>161</v>
      </c>
      <c r="B162" s="269" t="s">
        <v>115</v>
      </c>
      <c r="C162" s="270" t="s">
        <v>334</v>
      </c>
      <c r="D162" s="271">
        <f>VLOOKUP(C162,'3'!C108:D271,2,0)</f>
        <v>0</v>
      </c>
      <c r="E162" s="317">
        <f t="shared" si="10"/>
        <v>72.674999999999997</v>
      </c>
      <c r="F162" s="272">
        <v>0.13</v>
      </c>
      <c r="G162" s="273">
        <v>5.7148514851485151E-4</v>
      </c>
      <c r="H162" s="267">
        <f t="shared" si="8"/>
        <v>0</v>
      </c>
      <c r="I162" s="267">
        <f t="shared" si="9"/>
        <v>0</v>
      </c>
      <c r="J162" s="293">
        <v>36.337499999999999</v>
      </c>
      <c r="K162" s="272">
        <f t="shared" si="11"/>
        <v>30.28125</v>
      </c>
      <c r="L162" s="292"/>
      <c r="M162" s="292"/>
    </row>
    <row r="163" spans="1:13" x14ac:dyDescent="0.2">
      <c r="A163" s="274">
        <v>162</v>
      </c>
      <c r="B163" s="269" t="s">
        <v>116</v>
      </c>
      <c r="C163" s="270" t="s">
        <v>335</v>
      </c>
      <c r="D163" s="271">
        <f>VLOOKUP(C163,'3'!C109:D272,2,0)</f>
        <v>0</v>
      </c>
      <c r="E163" s="317">
        <f t="shared" si="10"/>
        <v>90.011663999999982</v>
      </c>
      <c r="F163" s="272">
        <v>0.13100000000000001</v>
      </c>
      <c r="G163" s="273">
        <v>5.7142857142857147E-4</v>
      </c>
      <c r="H163" s="267">
        <f t="shared" si="8"/>
        <v>0</v>
      </c>
      <c r="I163" s="267">
        <f t="shared" si="9"/>
        <v>0</v>
      </c>
      <c r="J163" s="293">
        <v>45.005831999999991</v>
      </c>
      <c r="K163" s="272">
        <f t="shared" si="11"/>
        <v>37.504859999999994</v>
      </c>
      <c r="L163" s="292"/>
      <c r="M163" s="292"/>
    </row>
    <row r="164" spans="1:13" x14ac:dyDescent="0.2">
      <c r="A164" s="268">
        <v>163</v>
      </c>
      <c r="B164" s="269" t="s">
        <v>117</v>
      </c>
      <c r="C164" s="270" t="s">
        <v>336</v>
      </c>
      <c r="D164" s="271">
        <f>VLOOKUP(C164,'3'!C110:D273,2,0)</f>
        <v>0</v>
      </c>
      <c r="E164" s="317">
        <f t="shared" si="10"/>
        <v>97.355429999999998</v>
      </c>
      <c r="F164" s="272">
        <v>0.13300000000000001</v>
      </c>
      <c r="G164" s="273">
        <v>6.6666666666666664E-4</v>
      </c>
      <c r="H164" s="267">
        <f t="shared" si="8"/>
        <v>0</v>
      </c>
      <c r="I164" s="267">
        <f t="shared" si="9"/>
        <v>0</v>
      </c>
      <c r="J164" s="293">
        <v>48.677714999999999</v>
      </c>
      <c r="K164" s="272">
        <f t="shared" si="11"/>
        <v>40.564762500000001</v>
      </c>
      <c r="L164" s="292"/>
      <c r="M164" s="292"/>
    </row>
    <row r="165" spans="1:13" x14ac:dyDescent="0.2">
      <c r="A165" s="274">
        <v>164</v>
      </c>
      <c r="B165" s="269" t="s">
        <v>118</v>
      </c>
      <c r="C165" s="270" t="s">
        <v>337</v>
      </c>
      <c r="D165" s="271">
        <f>VLOOKUP(C165,'3'!C111:D274,2,0)</f>
        <v>0</v>
      </c>
      <c r="E165" s="317">
        <f t="shared" si="10"/>
        <v>230.20011449999996</v>
      </c>
      <c r="F165" s="272">
        <v>0.13900000000000001</v>
      </c>
      <c r="G165" s="273">
        <v>6.6708542713567838E-4</v>
      </c>
      <c r="H165" s="267">
        <f t="shared" si="8"/>
        <v>0</v>
      </c>
      <c r="I165" s="267">
        <f t="shared" si="9"/>
        <v>0</v>
      </c>
      <c r="J165" s="293">
        <v>115.10005724999998</v>
      </c>
      <c r="K165" s="272">
        <f t="shared" si="11"/>
        <v>95.916714374999984</v>
      </c>
      <c r="L165" s="292"/>
      <c r="M165" s="292"/>
    </row>
    <row r="166" spans="1:13" x14ac:dyDescent="0.2">
      <c r="A166" s="268">
        <v>165</v>
      </c>
      <c r="B166" s="269" t="s">
        <v>119</v>
      </c>
      <c r="C166" s="270" t="s">
        <v>338</v>
      </c>
      <c r="D166" s="271">
        <f>VLOOKUP(C166,'3'!C112:D275,2,0)</f>
        <v>0</v>
      </c>
      <c r="E166" s="317">
        <f t="shared" si="10"/>
        <v>149.0144445</v>
      </c>
      <c r="F166" s="272">
        <v>0.252</v>
      </c>
      <c r="G166" s="273">
        <v>1.11125E-3</v>
      </c>
      <c r="H166" s="267">
        <f t="shared" si="8"/>
        <v>0</v>
      </c>
      <c r="I166" s="267">
        <f t="shared" si="9"/>
        <v>0</v>
      </c>
      <c r="J166" s="293">
        <v>74.507222249999998</v>
      </c>
      <c r="K166" s="272">
        <f t="shared" si="11"/>
        <v>62.089351874999998</v>
      </c>
      <c r="L166" s="292"/>
      <c r="M166" s="292"/>
    </row>
    <row r="167" spans="1:13" x14ac:dyDescent="0.2">
      <c r="A167" s="274">
        <v>166</v>
      </c>
      <c r="B167" s="269" t="s">
        <v>120</v>
      </c>
      <c r="C167" s="270" t="s">
        <v>339</v>
      </c>
      <c r="D167" s="271">
        <f>VLOOKUP(C167,'3'!C113:D276,2,0)</f>
        <v>0</v>
      </c>
      <c r="E167" s="317">
        <f t="shared" si="10"/>
        <v>156.37505400000001</v>
      </c>
      <c r="F167" s="272">
        <v>0.248</v>
      </c>
      <c r="G167" s="273">
        <v>1.1110417966313161E-3</v>
      </c>
      <c r="H167" s="267">
        <f t="shared" si="8"/>
        <v>0</v>
      </c>
      <c r="I167" s="267">
        <f t="shared" si="9"/>
        <v>0</v>
      </c>
      <c r="J167" s="293">
        <v>78.187527000000003</v>
      </c>
      <c r="K167" s="272">
        <f t="shared" si="11"/>
        <v>65.1562725</v>
      </c>
      <c r="L167" s="292"/>
      <c r="M167" s="292"/>
    </row>
    <row r="168" spans="1:13" x14ac:dyDescent="0.2">
      <c r="A168" s="268">
        <v>167</v>
      </c>
      <c r="B168" s="269" t="s">
        <v>121</v>
      </c>
      <c r="C168" s="270" t="s">
        <v>340</v>
      </c>
      <c r="D168" s="271">
        <f>VLOOKUP(C168,'3'!C114:D277,2,0)</f>
        <v>0</v>
      </c>
      <c r="E168" s="317">
        <f t="shared" si="10"/>
        <v>169.42876650000002</v>
      </c>
      <c r="F168" s="272">
        <v>0.245</v>
      </c>
      <c r="G168" s="273">
        <v>1.111243072050673E-3</v>
      </c>
      <c r="H168" s="267">
        <f t="shared" si="8"/>
        <v>0</v>
      </c>
      <c r="I168" s="267">
        <f t="shared" si="9"/>
        <v>0</v>
      </c>
      <c r="J168" s="293">
        <v>84.714383250000012</v>
      </c>
      <c r="K168" s="272">
        <f t="shared" si="11"/>
        <v>70.595319375000017</v>
      </c>
      <c r="L168" s="292"/>
      <c r="M168" s="292"/>
    </row>
    <row r="169" spans="1:13" x14ac:dyDescent="0.2">
      <c r="A169" s="274">
        <v>168</v>
      </c>
      <c r="B169" s="269" t="s">
        <v>122</v>
      </c>
      <c r="C169" s="270" t="s">
        <v>341</v>
      </c>
      <c r="D169" s="271">
        <f>VLOOKUP(C169,'3'!C115:D278,2,0)</f>
        <v>0</v>
      </c>
      <c r="E169" s="317">
        <f t="shared" si="10"/>
        <v>182.718288</v>
      </c>
      <c r="F169" s="272">
        <v>0.28300000000000003</v>
      </c>
      <c r="G169" s="273">
        <v>1.1114982578397212E-3</v>
      </c>
      <c r="H169" s="267">
        <f t="shared" si="8"/>
        <v>0</v>
      </c>
      <c r="I169" s="267">
        <f t="shared" si="9"/>
        <v>0</v>
      </c>
      <c r="J169" s="293">
        <v>91.359144000000001</v>
      </c>
      <c r="K169" s="272">
        <f t="shared" si="11"/>
        <v>76.132620000000003</v>
      </c>
      <c r="L169" s="292"/>
      <c r="M169" s="292"/>
    </row>
    <row r="170" spans="1:13" x14ac:dyDescent="0.2">
      <c r="A170" s="268">
        <v>169</v>
      </c>
      <c r="B170" s="269" t="s">
        <v>123</v>
      </c>
      <c r="C170" s="270" t="s">
        <v>342</v>
      </c>
      <c r="D170" s="271">
        <f>VLOOKUP(C170,'3'!C116:D279,2,0)</f>
        <v>0</v>
      </c>
      <c r="E170" s="317">
        <f t="shared" si="10"/>
        <v>406.28206349999999</v>
      </c>
      <c r="F170" s="272">
        <v>0.26899999999999996</v>
      </c>
      <c r="G170" s="273">
        <v>1.1114649681528662E-3</v>
      </c>
      <c r="H170" s="267">
        <f t="shared" si="8"/>
        <v>0</v>
      </c>
      <c r="I170" s="267">
        <f t="shared" si="9"/>
        <v>0</v>
      </c>
      <c r="J170" s="293">
        <v>203.14103175</v>
      </c>
      <c r="K170" s="272">
        <f t="shared" si="11"/>
        <v>169.284193125</v>
      </c>
      <c r="L170" s="292"/>
      <c r="M170" s="292"/>
    </row>
    <row r="171" spans="1:13" x14ac:dyDescent="0.2">
      <c r="A171" s="274">
        <v>170</v>
      </c>
      <c r="B171" s="269" t="s">
        <v>124</v>
      </c>
      <c r="C171" s="270" t="s">
        <v>343</v>
      </c>
      <c r="D171" s="271">
        <f>VLOOKUP(C171,'3'!C117:D280,2,0)</f>
        <v>0</v>
      </c>
      <c r="E171" s="317">
        <f t="shared" si="10"/>
        <v>852.27767999999992</v>
      </c>
      <c r="F171" s="272">
        <v>1</v>
      </c>
      <c r="G171" s="273">
        <v>2E-3</v>
      </c>
      <c r="H171" s="267">
        <f t="shared" si="8"/>
        <v>0</v>
      </c>
      <c r="I171" s="267">
        <f t="shared" si="9"/>
        <v>0</v>
      </c>
      <c r="J171" s="293">
        <v>426.13883999999996</v>
      </c>
      <c r="K171" s="272">
        <f t="shared" si="11"/>
        <v>355.1157</v>
      </c>
      <c r="L171" s="292"/>
      <c r="M171" s="292"/>
    </row>
    <row r="172" spans="1:13" x14ac:dyDescent="0.2">
      <c r="A172" s="268">
        <v>171</v>
      </c>
      <c r="B172" s="269" t="s">
        <v>125</v>
      </c>
      <c r="C172" s="270" t="s">
        <v>344</v>
      </c>
      <c r="D172" s="271">
        <f>VLOOKUP(C172,'3'!C118:D281,2,0)</f>
        <v>0</v>
      </c>
      <c r="E172" s="317">
        <f t="shared" si="10"/>
        <v>852.27767999999992</v>
      </c>
      <c r="F172" s="272">
        <v>1</v>
      </c>
      <c r="G172" s="273">
        <v>2E-3</v>
      </c>
      <c r="H172" s="267">
        <f t="shared" si="8"/>
        <v>0</v>
      </c>
      <c r="I172" s="267">
        <f t="shared" si="9"/>
        <v>0</v>
      </c>
      <c r="J172" s="293">
        <v>426.13883999999996</v>
      </c>
      <c r="K172" s="272">
        <f t="shared" si="11"/>
        <v>355.1157</v>
      </c>
      <c r="L172" s="292"/>
      <c r="M172" s="292"/>
    </row>
    <row r="173" spans="1:13" x14ac:dyDescent="0.2">
      <c r="A173" s="274">
        <v>172</v>
      </c>
      <c r="B173" s="269" t="s">
        <v>126</v>
      </c>
      <c r="C173" s="270" t="s">
        <v>345</v>
      </c>
      <c r="D173" s="271">
        <f>VLOOKUP(C173,'3'!C119:D282,2,0)</f>
        <v>0</v>
      </c>
      <c r="E173" s="317">
        <f t="shared" si="10"/>
        <v>852.27767999999992</v>
      </c>
      <c r="F173" s="272">
        <v>1</v>
      </c>
      <c r="G173" s="273">
        <v>2E-3</v>
      </c>
      <c r="H173" s="267">
        <f t="shared" si="8"/>
        <v>0</v>
      </c>
      <c r="I173" s="267">
        <f t="shared" si="9"/>
        <v>0</v>
      </c>
      <c r="J173" s="293">
        <v>426.13883999999996</v>
      </c>
      <c r="K173" s="272">
        <f t="shared" si="11"/>
        <v>355.1157</v>
      </c>
      <c r="L173" s="292"/>
      <c r="M173" s="292"/>
    </row>
    <row r="174" spans="1:13" x14ac:dyDescent="0.2">
      <c r="A174" s="268">
        <v>173</v>
      </c>
      <c r="B174" s="269" t="s">
        <v>127</v>
      </c>
      <c r="C174" s="270" t="s">
        <v>346</v>
      </c>
      <c r="D174" s="271">
        <f>VLOOKUP(C174,'3'!C120:D283,2,0)</f>
        <v>0</v>
      </c>
      <c r="E174" s="317">
        <f t="shared" si="10"/>
        <v>852.27767999999992</v>
      </c>
      <c r="F174" s="272">
        <v>1</v>
      </c>
      <c r="G174" s="273">
        <v>2E-3</v>
      </c>
      <c r="H174" s="267">
        <f t="shared" si="8"/>
        <v>0</v>
      </c>
      <c r="I174" s="267">
        <f t="shared" si="9"/>
        <v>0</v>
      </c>
      <c r="J174" s="293">
        <v>426.13883999999996</v>
      </c>
      <c r="K174" s="272">
        <f t="shared" si="11"/>
        <v>355.1157</v>
      </c>
      <c r="L174" s="292"/>
      <c r="M174" s="292"/>
    </row>
    <row r="175" spans="1:13" x14ac:dyDescent="0.2">
      <c r="A175" s="274">
        <v>174</v>
      </c>
      <c r="B175" s="269" t="s">
        <v>128</v>
      </c>
      <c r="C175" s="270" t="s">
        <v>347</v>
      </c>
      <c r="D175" s="271">
        <f>VLOOKUP(C175,'3'!C121:D284,2,0)</f>
        <v>0</v>
      </c>
      <c r="E175" s="317">
        <f t="shared" si="10"/>
        <v>852.27767999999992</v>
      </c>
      <c r="F175" s="272">
        <v>1</v>
      </c>
      <c r="G175" s="273">
        <v>2E-3</v>
      </c>
      <c r="H175" s="267">
        <f t="shared" si="8"/>
        <v>0</v>
      </c>
      <c r="I175" s="267">
        <f t="shared" si="9"/>
        <v>0</v>
      </c>
      <c r="J175" s="293">
        <v>426.13883999999996</v>
      </c>
      <c r="K175" s="272">
        <f t="shared" si="11"/>
        <v>355.1157</v>
      </c>
      <c r="L175" s="292"/>
      <c r="M175" s="292"/>
    </row>
    <row r="176" spans="1:13" x14ac:dyDescent="0.2">
      <c r="A176" s="268">
        <v>175</v>
      </c>
      <c r="B176" s="269" t="s">
        <v>129</v>
      </c>
      <c r="C176" s="270" t="s">
        <v>348</v>
      </c>
      <c r="D176" s="271">
        <f>VLOOKUP(C176,'3'!C122:D285,2,0)</f>
        <v>0</v>
      </c>
      <c r="E176" s="317">
        <f t="shared" si="10"/>
        <v>852.27767999999992</v>
      </c>
      <c r="F176" s="272">
        <v>0.58099999999999996</v>
      </c>
      <c r="G176" s="273">
        <v>2E-3</v>
      </c>
      <c r="H176" s="267">
        <f t="shared" si="8"/>
        <v>0</v>
      </c>
      <c r="I176" s="267">
        <f t="shared" si="9"/>
        <v>0</v>
      </c>
      <c r="J176" s="293">
        <v>426.13883999999996</v>
      </c>
      <c r="K176" s="272">
        <f t="shared" si="11"/>
        <v>355.1157</v>
      </c>
      <c r="L176" s="292"/>
      <c r="M176" s="292"/>
    </row>
    <row r="177" spans="1:13" x14ac:dyDescent="0.2">
      <c r="A177" s="274">
        <v>176</v>
      </c>
      <c r="B177" s="269" t="s">
        <v>130</v>
      </c>
      <c r="C177" s="270" t="s">
        <v>349</v>
      </c>
      <c r="D177" s="271">
        <f>VLOOKUP(C177,'3'!C123:D286,2,0)</f>
        <v>0</v>
      </c>
      <c r="E177" s="317">
        <f t="shared" si="10"/>
        <v>1182.7334699999997</v>
      </c>
      <c r="F177" s="272">
        <v>1.163</v>
      </c>
      <c r="G177" s="273">
        <v>4.0000000000000001E-3</v>
      </c>
      <c r="H177" s="267">
        <f t="shared" si="8"/>
        <v>0</v>
      </c>
      <c r="I177" s="267">
        <f t="shared" si="9"/>
        <v>0</v>
      </c>
      <c r="J177" s="293">
        <v>591.36673499999984</v>
      </c>
      <c r="K177" s="272">
        <f t="shared" si="11"/>
        <v>492.80561249999988</v>
      </c>
      <c r="L177" s="292"/>
      <c r="M177" s="292"/>
    </row>
    <row r="178" spans="1:13" x14ac:dyDescent="0.2">
      <c r="A178" s="268">
        <v>177</v>
      </c>
      <c r="B178" s="269" t="s">
        <v>131</v>
      </c>
      <c r="C178" s="270" t="s">
        <v>350</v>
      </c>
      <c r="D178" s="271">
        <f>VLOOKUP(C178,'3'!C124:D287,2,0)</f>
        <v>0</v>
      </c>
      <c r="E178" s="317">
        <f t="shared" si="10"/>
        <v>1182.7334699999997</v>
      </c>
      <c r="F178" s="272">
        <v>1</v>
      </c>
      <c r="G178" s="273">
        <v>4.0000000000000001E-3</v>
      </c>
      <c r="H178" s="267">
        <f t="shared" si="8"/>
        <v>0</v>
      </c>
      <c r="I178" s="267">
        <f t="shared" si="9"/>
        <v>0</v>
      </c>
      <c r="J178" s="293">
        <v>591.36673499999984</v>
      </c>
      <c r="K178" s="272">
        <f t="shared" si="11"/>
        <v>492.80561249999988</v>
      </c>
      <c r="L178" s="292"/>
      <c r="M178" s="292"/>
    </row>
    <row r="179" spans="1:13" x14ac:dyDescent="0.2">
      <c r="A179" s="274">
        <v>178</v>
      </c>
      <c r="B179" s="269" t="s">
        <v>132</v>
      </c>
      <c r="C179" s="270" t="s">
        <v>351</v>
      </c>
      <c r="D179" s="271">
        <f>VLOOKUP(C179,'3'!C125:D288,2,0)</f>
        <v>0</v>
      </c>
      <c r="E179" s="317">
        <f t="shared" si="10"/>
        <v>1182.7334699999997</v>
      </c>
      <c r="F179" s="272">
        <v>1</v>
      </c>
      <c r="G179" s="273">
        <v>4.0000000000000001E-3</v>
      </c>
      <c r="H179" s="267">
        <f t="shared" si="8"/>
        <v>0</v>
      </c>
      <c r="I179" s="267">
        <f t="shared" si="9"/>
        <v>0</v>
      </c>
      <c r="J179" s="293">
        <v>591.36673499999984</v>
      </c>
      <c r="K179" s="272">
        <f t="shared" si="11"/>
        <v>492.80561249999988</v>
      </c>
      <c r="L179" s="292"/>
      <c r="M179" s="292"/>
    </row>
    <row r="180" spans="1:13" x14ac:dyDescent="0.2">
      <c r="A180" s="268">
        <v>179</v>
      </c>
      <c r="B180" s="269" t="s">
        <v>133</v>
      </c>
      <c r="C180" s="270" t="s">
        <v>352</v>
      </c>
      <c r="D180" s="271">
        <f>VLOOKUP(C180,'3'!C126:D289,2,0)</f>
        <v>0</v>
      </c>
      <c r="E180" s="317">
        <f t="shared" si="10"/>
        <v>1182.7334699999997</v>
      </c>
      <c r="F180" s="272">
        <v>1</v>
      </c>
      <c r="G180" s="273">
        <v>4.0000000000000001E-3</v>
      </c>
      <c r="H180" s="267">
        <f t="shared" si="8"/>
        <v>0</v>
      </c>
      <c r="I180" s="267">
        <f t="shared" si="9"/>
        <v>0</v>
      </c>
      <c r="J180" s="293">
        <v>591.36673499999984</v>
      </c>
      <c r="K180" s="272">
        <f t="shared" si="11"/>
        <v>492.80561249999988</v>
      </c>
      <c r="L180" s="292"/>
      <c r="M180" s="292"/>
    </row>
    <row r="181" spans="1:13" x14ac:dyDescent="0.2">
      <c r="A181" s="274">
        <v>180</v>
      </c>
      <c r="B181" s="269" t="s">
        <v>134</v>
      </c>
      <c r="C181" s="270" t="s">
        <v>353</v>
      </c>
      <c r="D181" s="271">
        <f>VLOOKUP(C181,'3'!C127:D290,2,0)</f>
        <v>0</v>
      </c>
      <c r="E181" s="317">
        <f t="shared" si="10"/>
        <v>1182.7334699999997</v>
      </c>
      <c r="F181" s="272">
        <v>1</v>
      </c>
      <c r="G181" s="273">
        <v>4.0000000000000001E-3</v>
      </c>
      <c r="H181" s="267">
        <f t="shared" si="8"/>
        <v>0</v>
      </c>
      <c r="I181" s="267">
        <f t="shared" si="9"/>
        <v>0</v>
      </c>
      <c r="J181" s="293">
        <v>591.36673499999984</v>
      </c>
      <c r="K181" s="272">
        <f t="shared" si="11"/>
        <v>492.80561249999988</v>
      </c>
      <c r="L181" s="292"/>
      <c r="M181" s="292"/>
    </row>
    <row r="182" spans="1:13" x14ac:dyDescent="0.2">
      <c r="A182" s="268">
        <v>181</v>
      </c>
      <c r="B182" s="269" t="s">
        <v>135</v>
      </c>
      <c r="C182" s="270" t="s">
        <v>354</v>
      </c>
      <c r="D182" s="271">
        <f>VLOOKUP(C182,'3'!C128:D291,2,0)</f>
        <v>0</v>
      </c>
      <c r="E182" s="317">
        <f t="shared" si="10"/>
        <v>1182.7334699999997</v>
      </c>
      <c r="F182" s="272">
        <v>1</v>
      </c>
      <c r="G182" s="273">
        <v>4.0000000000000001E-3</v>
      </c>
      <c r="H182" s="267">
        <f t="shared" si="8"/>
        <v>0</v>
      </c>
      <c r="I182" s="267">
        <f t="shared" si="9"/>
        <v>0</v>
      </c>
      <c r="J182" s="293">
        <v>591.36673499999984</v>
      </c>
      <c r="K182" s="272">
        <f t="shared" si="11"/>
        <v>492.80561249999988</v>
      </c>
      <c r="L182" s="292"/>
      <c r="M182" s="292"/>
    </row>
    <row r="183" spans="1:13" x14ac:dyDescent="0.2">
      <c r="A183" s="274">
        <v>182</v>
      </c>
      <c r="B183" s="269" t="s">
        <v>136</v>
      </c>
      <c r="C183" s="270" t="s">
        <v>355</v>
      </c>
      <c r="D183" s="271">
        <f>VLOOKUP(C183,'3'!C129:D292,2,0)</f>
        <v>0</v>
      </c>
      <c r="E183" s="317">
        <f t="shared" si="10"/>
        <v>1182.7334699999997</v>
      </c>
      <c r="F183" s="272">
        <v>1</v>
      </c>
      <c r="G183" s="273">
        <v>4.0000000000000001E-3</v>
      </c>
      <c r="H183" s="267">
        <f t="shared" si="8"/>
        <v>0</v>
      </c>
      <c r="I183" s="267">
        <f t="shared" si="9"/>
        <v>0</v>
      </c>
      <c r="J183" s="293">
        <v>591.36673499999984</v>
      </c>
      <c r="K183" s="272">
        <f t="shared" si="11"/>
        <v>492.80561249999988</v>
      </c>
      <c r="L183" s="292"/>
      <c r="M183" s="292"/>
    </row>
    <row r="184" spans="1:13" x14ac:dyDescent="0.2">
      <c r="A184" s="268">
        <v>183</v>
      </c>
      <c r="B184" s="269" t="s">
        <v>137</v>
      </c>
      <c r="C184" s="270" t="s">
        <v>356</v>
      </c>
      <c r="D184" s="271">
        <f>VLOOKUP(C184,'3'!C130:D293,2,0)</f>
        <v>0</v>
      </c>
      <c r="E184" s="317">
        <f t="shared" si="10"/>
        <v>1917.7384949999998</v>
      </c>
      <c r="F184" s="272">
        <v>1</v>
      </c>
      <c r="G184" s="273">
        <v>6.6666666666666671E-3</v>
      </c>
      <c r="H184" s="267">
        <f t="shared" si="8"/>
        <v>0</v>
      </c>
      <c r="I184" s="267">
        <f t="shared" si="9"/>
        <v>0</v>
      </c>
      <c r="J184" s="293">
        <v>958.86924749999991</v>
      </c>
      <c r="K184" s="272">
        <f t="shared" si="11"/>
        <v>799.05770624999991</v>
      </c>
      <c r="L184" s="292"/>
      <c r="M184" s="292"/>
    </row>
    <row r="185" spans="1:13" x14ac:dyDescent="0.2">
      <c r="A185" s="274">
        <v>184</v>
      </c>
      <c r="B185" s="269" t="s">
        <v>138</v>
      </c>
      <c r="C185" s="270" t="s">
        <v>357</v>
      </c>
      <c r="D185" s="271">
        <f>VLOOKUP(C185,'3'!C131:D294,2,0)</f>
        <v>0</v>
      </c>
      <c r="E185" s="317">
        <f t="shared" si="10"/>
        <v>1917.7384949999998</v>
      </c>
      <c r="F185" s="272">
        <v>1</v>
      </c>
      <c r="G185" s="273">
        <v>6.6627906976744183E-3</v>
      </c>
      <c r="H185" s="267">
        <f t="shared" si="8"/>
        <v>0</v>
      </c>
      <c r="I185" s="267">
        <f t="shared" si="9"/>
        <v>0</v>
      </c>
      <c r="J185" s="293">
        <v>958.86924749999991</v>
      </c>
      <c r="K185" s="272">
        <f t="shared" si="11"/>
        <v>799.05770624999991</v>
      </c>
      <c r="L185" s="292"/>
      <c r="M185" s="292"/>
    </row>
    <row r="186" spans="1:13" x14ac:dyDescent="0.2">
      <c r="A186" s="268">
        <v>185</v>
      </c>
      <c r="B186" s="269" t="s">
        <v>139</v>
      </c>
      <c r="C186" s="270" t="s">
        <v>358</v>
      </c>
      <c r="D186" s="271">
        <f>VLOOKUP(C186,'3'!C132:D295,2,0)</f>
        <v>0</v>
      </c>
      <c r="E186" s="317">
        <f t="shared" si="10"/>
        <v>1917.7384949999998</v>
      </c>
      <c r="F186" s="272">
        <v>0</v>
      </c>
      <c r="G186" s="273">
        <v>6.6666666666666671E-3</v>
      </c>
      <c r="H186" s="267">
        <f t="shared" si="8"/>
        <v>0</v>
      </c>
      <c r="I186" s="267">
        <f t="shared" si="9"/>
        <v>0</v>
      </c>
      <c r="J186" s="293">
        <v>958.86924749999991</v>
      </c>
      <c r="K186" s="272">
        <f t="shared" si="11"/>
        <v>799.05770624999991</v>
      </c>
      <c r="L186" s="292"/>
      <c r="M186" s="292"/>
    </row>
    <row r="187" spans="1:13" x14ac:dyDescent="0.2">
      <c r="A187" s="274">
        <v>186</v>
      </c>
      <c r="B187" s="269" t="s">
        <v>140</v>
      </c>
      <c r="C187" s="270" t="s">
        <v>359</v>
      </c>
      <c r="D187" s="271">
        <f>VLOOKUP(C187,'3'!C133:D296,2,0)</f>
        <v>0</v>
      </c>
      <c r="E187" s="317">
        <f t="shared" si="10"/>
        <v>1917.7384949999998</v>
      </c>
      <c r="F187" s="272">
        <v>0</v>
      </c>
      <c r="G187" s="273">
        <v>6.6818181818181811E-3</v>
      </c>
      <c r="H187" s="267">
        <f t="shared" si="8"/>
        <v>0</v>
      </c>
      <c r="I187" s="267">
        <f t="shared" si="9"/>
        <v>0</v>
      </c>
      <c r="J187" s="293">
        <v>958.86924749999991</v>
      </c>
      <c r="K187" s="272">
        <f t="shared" si="11"/>
        <v>799.05770624999991</v>
      </c>
      <c r="L187" s="292"/>
      <c r="M187" s="292"/>
    </row>
    <row r="188" spans="1:13" x14ac:dyDescent="0.2">
      <c r="A188" s="268">
        <v>187</v>
      </c>
      <c r="B188" s="269" t="s">
        <v>141</v>
      </c>
      <c r="C188" s="270" t="s">
        <v>360</v>
      </c>
      <c r="D188" s="271">
        <f>VLOOKUP(C188,'3'!C134:D297,2,0)</f>
        <v>0</v>
      </c>
      <c r="E188" s="317">
        <f t="shared" si="10"/>
        <v>1917.7384949999998</v>
      </c>
      <c r="F188" s="272">
        <v>1</v>
      </c>
      <c r="G188" s="273">
        <v>6.6666666666666671E-3</v>
      </c>
      <c r="H188" s="267">
        <f t="shared" si="8"/>
        <v>0</v>
      </c>
      <c r="I188" s="267">
        <f t="shared" si="9"/>
        <v>0</v>
      </c>
      <c r="J188" s="293">
        <v>958.86924749999991</v>
      </c>
      <c r="K188" s="272">
        <f t="shared" si="11"/>
        <v>799.05770624999991</v>
      </c>
      <c r="L188" s="292"/>
      <c r="M188" s="292"/>
    </row>
    <row r="189" spans="1:13" x14ac:dyDescent="0.2">
      <c r="A189" s="274">
        <v>188</v>
      </c>
      <c r="B189" s="269" t="s">
        <v>142</v>
      </c>
      <c r="C189" s="270" t="s">
        <v>361</v>
      </c>
      <c r="D189" s="271">
        <f>VLOOKUP(C189,'3'!C135:D298,2,0)</f>
        <v>0</v>
      </c>
      <c r="E189" s="317">
        <f t="shared" si="10"/>
        <v>1917.7384949999998</v>
      </c>
      <c r="F189" s="272">
        <v>1</v>
      </c>
      <c r="G189" s="273">
        <v>6.6666666666666662E-3</v>
      </c>
      <c r="H189" s="267">
        <f t="shared" si="8"/>
        <v>0</v>
      </c>
      <c r="I189" s="267">
        <f t="shared" si="9"/>
        <v>0</v>
      </c>
      <c r="J189" s="293">
        <v>958.86924749999991</v>
      </c>
      <c r="K189" s="272">
        <f t="shared" si="11"/>
        <v>799.05770624999991</v>
      </c>
      <c r="L189" s="292"/>
      <c r="M189" s="292"/>
    </row>
    <row r="190" spans="1:13" x14ac:dyDescent="0.2">
      <c r="A190" s="268">
        <v>189</v>
      </c>
      <c r="B190" s="269" t="s">
        <v>143</v>
      </c>
      <c r="C190" s="270" t="s">
        <v>362</v>
      </c>
      <c r="D190" s="271">
        <f>VLOOKUP(C190,'3'!C136:D299,2,0)</f>
        <v>0</v>
      </c>
      <c r="E190" s="317">
        <f t="shared" si="10"/>
        <v>1917.7384949999998</v>
      </c>
      <c r="F190" s="272">
        <v>1</v>
      </c>
      <c r="G190" s="273">
        <v>6.6666666666666671E-3</v>
      </c>
      <c r="H190" s="267">
        <f t="shared" si="8"/>
        <v>0</v>
      </c>
      <c r="I190" s="267">
        <f t="shared" si="9"/>
        <v>0</v>
      </c>
      <c r="J190" s="293">
        <v>958.86924749999991</v>
      </c>
      <c r="K190" s="272">
        <f t="shared" si="11"/>
        <v>799.05770624999991</v>
      </c>
      <c r="L190" s="292"/>
      <c r="M190" s="292"/>
    </row>
    <row r="191" spans="1:13" x14ac:dyDescent="0.2">
      <c r="A191" s="274">
        <v>190</v>
      </c>
      <c r="B191" s="269" t="s">
        <v>144</v>
      </c>
      <c r="C191" s="270" t="s">
        <v>363</v>
      </c>
      <c r="D191" s="271">
        <f>VLOOKUP(C191,'3'!C137:D300,2,0)</f>
        <v>0</v>
      </c>
      <c r="E191" s="317">
        <f t="shared" si="10"/>
        <v>1917.7384949999998</v>
      </c>
      <c r="F191" s="272">
        <v>1</v>
      </c>
      <c r="G191" s="273">
        <v>6.7499999999999999E-3</v>
      </c>
      <c r="H191" s="267">
        <f t="shared" si="8"/>
        <v>0</v>
      </c>
      <c r="I191" s="267">
        <f t="shared" si="9"/>
        <v>0</v>
      </c>
      <c r="J191" s="293">
        <v>958.86924749999991</v>
      </c>
      <c r="K191" s="272">
        <f t="shared" si="11"/>
        <v>799.05770624999991</v>
      </c>
      <c r="L191" s="292"/>
      <c r="M191" s="292"/>
    </row>
    <row r="192" spans="1:13" x14ac:dyDescent="0.2">
      <c r="A192" s="268">
        <v>191</v>
      </c>
      <c r="B192" s="269" t="s">
        <v>97</v>
      </c>
      <c r="C192" s="270" t="s">
        <v>364</v>
      </c>
      <c r="D192" s="271">
        <f>VLOOKUP(C192,'3'!C138:D301,2,0)</f>
        <v>0</v>
      </c>
      <c r="E192" s="317">
        <f t="shared" si="10"/>
        <v>9.0954899999999999</v>
      </c>
      <c r="F192" s="272">
        <v>1.6E-2</v>
      </c>
      <c r="G192" s="273">
        <v>9.9998642475581525E-5</v>
      </c>
      <c r="H192" s="267">
        <f t="shared" si="8"/>
        <v>0</v>
      </c>
      <c r="I192" s="267">
        <f t="shared" si="9"/>
        <v>0</v>
      </c>
      <c r="J192" s="293">
        <v>4.5477449999999999</v>
      </c>
      <c r="K192" s="272">
        <f t="shared" si="11"/>
        <v>3.7897875000000001</v>
      </c>
      <c r="L192" s="292"/>
      <c r="M192" s="292"/>
    </row>
    <row r="193" spans="1:13" x14ac:dyDescent="0.2">
      <c r="A193" s="274">
        <v>192</v>
      </c>
      <c r="B193" s="269" t="s">
        <v>98</v>
      </c>
      <c r="C193" s="270" t="s">
        <v>365</v>
      </c>
      <c r="D193" s="271">
        <f>VLOOKUP(C193,'3'!C139:D302,2,0)</f>
        <v>0</v>
      </c>
      <c r="E193" s="317">
        <f t="shared" si="10"/>
        <v>16.102385999999999</v>
      </c>
      <c r="F193" s="272">
        <v>2.8000000000000001E-2</v>
      </c>
      <c r="G193" s="273">
        <v>1.5999748859403122E-4</v>
      </c>
      <c r="H193" s="267">
        <f t="shared" si="8"/>
        <v>0</v>
      </c>
      <c r="I193" s="267">
        <f t="shared" si="9"/>
        <v>0</v>
      </c>
      <c r="J193" s="293">
        <v>8.0511929999999996</v>
      </c>
      <c r="K193" s="272">
        <f t="shared" si="11"/>
        <v>6.7093274999999997</v>
      </c>
      <c r="L193" s="292"/>
      <c r="M193" s="292"/>
    </row>
    <row r="194" spans="1:13" x14ac:dyDescent="0.2">
      <c r="A194" s="268">
        <v>193</v>
      </c>
      <c r="B194" s="269" t="s">
        <v>99</v>
      </c>
      <c r="C194" s="270" t="s">
        <v>366</v>
      </c>
      <c r="D194" s="271">
        <f>VLOOKUP(C194,'3'!C140:D303,2,0)</f>
        <v>0</v>
      </c>
      <c r="E194" s="317">
        <f t="shared" si="10"/>
        <v>31.699466999999999</v>
      </c>
      <c r="F194" s="272">
        <v>5.0999999999999997E-2</v>
      </c>
      <c r="G194" s="273">
        <v>3.3329709455602965E-4</v>
      </c>
      <c r="H194" s="267">
        <f t="shared" ref="H194:H211" si="12">F194*D194</f>
        <v>0</v>
      </c>
      <c r="I194" s="267">
        <f t="shared" ref="I194:I211" si="13">G194*D194</f>
        <v>0</v>
      </c>
      <c r="J194" s="293">
        <v>15.849733499999999</v>
      </c>
      <c r="K194" s="272">
        <f t="shared" si="11"/>
        <v>13.20811125</v>
      </c>
      <c r="L194" s="292"/>
      <c r="M194" s="292"/>
    </row>
    <row r="195" spans="1:13" x14ac:dyDescent="0.2">
      <c r="A195" s="274">
        <v>194</v>
      </c>
      <c r="B195" s="269" t="s">
        <v>100</v>
      </c>
      <c r="C195" s="270" t="s">
        <v>367</v>
      </c>
      <c r="D195" s="271">
        <f>VLOOKUP(C195,'3'!C141:D304,2,0)</f>
        <v>0</v>
      </c>
      <c r="E195" s="317">
        <f t="shared" ref="E195:E258" si="14">J195*2</f>
        <v>59.339650499999998</v>
      </c>
      <c r="F195" s="272">
        <v>0.09</v>
      </c>
      <c r="G195" s="273">
        <v>5.0005902490851141E-4</v>
      </c>
      <c r="H195" s="267">
        <f t="shared" si="12"/>
        <v>0</v>
      </c>
      <c r="I195" s="267">
        <f t="shared" si="13"/>
        <v>0</v>
      </c>
      <c r="J195" s="293">
        <v>29.669825249999999</v>
      </c>
      <c r="K195" s="272">
        <f t="shared" ref="K195:K258" si="15">J195/1.2</f>
        <v>24.724854375</v>
      </c>
      <c r="L195" s="292"/>
      <c r="M195" s="292"/>
    </row>
    <row r="196" spans="1:13" x14ac:dyDescent="0.2">
      <c r="A196" s="268">
        <v>195</v>
      </c>
      <c r="B196" s="269" t="s">
        <v>101</v>
      </c>
      <c r="C196" s="270" t="s">
        <v>368</v>
      </c>
      <c r="D196" s="271">
        <f>VLOOKUP(C196,'3'!C142:D305,2,0)</f>
        <v>0</v>
      </c>
      <c r="E196" s="317">
        <f t="shared" si="14"/>
        <v>106.1308935</v>
      </c>
      <c r="F196" s="272">
        <v>0.161</v>
      </c>
      <c r="G196" s="273">
        <v>8.3320433436532507E-4</v>
      </c>
      <c r="H196" s="267">
        <f t="shared" si="12"/>
        <v>0</v>
      </c>
      <c r="I196" s="267">
        <f t="shared" si="13"/>
        <v>0</v>
      </c>
      <c r="J196" s="293">
        <v>53.06544675</v>
      </c>
      <c r="K196" s="272">
        <f t="shared" si="15"/>
        <v>44.221205625000003</v>
      </c>
      <c r="L196" s="292"/>
      <c r="M196" s="292"/>
    </row>
    <row r="197" spans="1:13" x14ac:dyDescent="0.2">
      <c r="A197" s="274">
        <v>196</v>
      </c>
      <c r="B197" s="269" t="s">
        <v>102</v>
      </c>
      <c r="C197" s="270" t="s">
        <v>369</v>
      </c>
      <c r="D197" s="271">
        <f>VLOOKUP(C197,'3'!C143:D306,2,0)</f>
        <v>0</v>
      </c>
      <c r="E197" s="317">
        <f t="shared" si="14"/>
        <v>203.89056749999997</v>
      </c>
      <c r="F197" s="272">
        <v>0.308</v>
      </c>
      <c r="G197" s="273">
        <v>1.4287184765826042E-3</v>
      </c>
      <c r="H197" s="267">
        <f t="shared" si="12"/>
        <v>0</v>
      </c>
      <c r="I197" s="267">
        <f t="shared" si="13"/>
        <v>0</v>
      </c>
      <c r="J197" s="293">
        <v>101.94528374999999</v>
      </c>
      <c r="K197" s="272">
        <f t="shared" si="15"/>
        <v>84.954403124999999</v>
      </c>
      <c r="L197" s="292"/>
      <c r="M197" s="292"/>
    </row>
    <row r="198" spans="1:13" x14ac:dyDescent="0.2">
      <c r="A198" s="268">
        <v>197</v>
      </c>
      <c r="B198" s="269" t="s">
        <v>103</v>
      </c>
      <c r="C198" s="270" t="s">
        <v>370</v>
      </c>
      <c r="D198" s="271">
        <f>VLOOKUP(C198,'3'!C144:D307,2,0)</f>
        <v>0</v>
      </c>
      <c r="E198" s="317">
        <f t="shared" si="14"/>
        <v>356.27371199999999</v>
      </c>
      <c r="F198" s="272">
        <v>0.5</v>
      </c>
      <c r="G198" s="273">
        <v>2.5000000000000001E-3</v>
      </c>
      <c r="H198" s="267">
        <f t="shared" si="12"/>
        <v>0</v>
      </c>
      <c r="I198" s="267">
        <f t="shared" si="13"/>
        <v>0</v>
      </c>
      <c r="J198" s="293">
        <v>178.13685599999999</v>
      </c>
      <c r="K198" s="272">
        <f t="shared" si="15"/>
        <v>148.44738000000001</v>
      </c>
      <c r="L198" s="292"/>
      <c r="M198" s="292"/>
    </row>
    <row r="199" spans="1:13" x14ac:dyDescent="0.2">
      <c r="A199" s="274">
        <v>198</v>
      </c>
      <c r="B199" s="269" t="s">
        <v>104</v>
      </c>
      <c r="C199" s="270" t="s">
        <v>371</v>
      </c>
      <c r="D199" s="271">
        <f>VLOOKUP(C199,'3'!C145:D308,2,0)</f>
        <v>0</v>
      </c>
      <c r="E199" s="317">
        <f t="shared" si="14"/>
        <v>696.68084700000009</v>
      </c>
      <c r="F199" s="272">
        <v>0.92499999999999993</v>
      </c>
      <c r="G199" s="273">
        <v>5.0000000000000001E-3</v>
      </c>
      <c r="H199" s="267">
        <f t="shared" si="12"/>
        <v>0</v>
      </c>
      <c r="I199" s="267">
        <f t="shared" si="13"/>
        <v>0</v>
      </c>
      <c r="J199" s="293">
        <v>348.34042350000004</v>
      </c>
      <c r="K199" s="272">
        <f t="shared" si="15"/>
        <v>290.28368625000007</v>
      </c>
      <c r="L199" s="292"/>
      <c r="M199" s="292"/>
    </row>
    <row r="200" spans="1:13" x14ac:dyDescent="0.2">
      <c r="A200" s="268">
        <v>199</v>
      </c>
      <c r="B200" s="269" t="s">
        <v>105</v>
      </c>
      <c r="C200" s="270" t="s">
        <v>372</v>
      </c>
      <c r="D200" s="271">
        <f>VLOOKUP(C200,'3'!C146:D309,2,0)</f>
        <v>0</v>
      </c>
      <c r="E200" s="317">
        <f t="shared" si="14"/>
        <v>1711.7099999999998</v>
      </c>
      <c r="F200" s="272">
        <v>1.4100000000000001</v>
      </c>
      <c r="G200" s="273">
        <v>6.6627906976744183E-3</v>
      </c>
      <c r="H200" s="267">
        <f t="shared" si="12"/>
        <v>0</v>
      </c>
      <c r="I200" s="267">
        <f t="shared" si="13"/>
        <v>0</v>
      </c>
      <c r="J200" s="293">
        <v>855.8549999999999</v>
      </c>
      <c r="K200" s="272">
        <f t="shared" si="15"/>
        <v>713.21249999999998</v>
      </c>
      <c r="L200" s="292"/>
      <c r="M200" s="292"/>
    </row>
    <row r="201" spans="1:13" x14ac:dyDescent="0.2">
      <c r="A201" s="274">
        <v>200</v>
      </c>
      <c r="B201" s="269" t="s">
        <v>76</v>
      </c>
      <c r="C201" s="270" t="s">
        <v>373</v>
      </c>
      <c r="D201" s="271">
        <f>VLOOKUP(C201,'3'!C147:D310,2,0)</f>
        <v>0</v>
      </c>
      <c r="E201" s="317">
        <f t="shared" si="14"/>
        <v>356.94539999999995</v>
      </c>
      <c r="F201" s="272">
        <v>1</v>
      </c>
      <c r="G201" s="273">
        <v>8.8596491228070176E-4</v>
      </c>
      <c r="H201" s="267">
        <f t="shared" si="12"/>
        <v>0</v>
      </c>
      <c r="I201" s="267">
        <f t="shared" si="13"/>
        <v>0</v>
      </c>
      <c r="J201" s="293">
        <v>178.47269999999997</v>
      </c>
      <c r="K201" s="272">
        <f t="shared" si="15"/>
        <v>148.72725</v>
      </c>
      <c r="L201" s="292"/>
      <c r="M201" s="292"/>
    </row>
    <row r="202" spans="1:13" x14ac:dyDescent="0.2">
      <c r="A202" s="268">
        <v>201</v>
      </c>
      <c r="B202" s="269" t="s">
        <v>77</v>
      </c>
      <c r="C202" s="270" t="s">
        <v>374</v>
      </c>
      <c r="D202" s="271">
        <f>VLOOKUP(C202,'3'!C148:D311,2,0)</f>
        <v>0</v>
      </c>
      <c r="E202" s="317">
        <f t="shared" si="14"/>
        <v>361.10070000000002</v>
      </c>
      <c r="F202" s="272">
        <v>1</v>
      </c>
      <c r="G202" s="273">
        <v>1E-3</v>
      </c>
      <c r="H202" s="267">
        <f t="shared" si="12"/>
        <v>0</v>
      </c>
      <c r="I202" s="267">
        <f t="shared" si="13"/>
        <v>0</v>
      </c>
      <c r="J202" s="293">
        <v>180.55035000000001</v>
      </c>
      <c r="K202" s="272">
        <f t="shared" si="15"/>
        <v>150.45862500000001</v>
      </c>
      <c r="L202" s="292"/>
      <c r="M202" s="292"/>
    </row>
    <row r="203" spans="1:13" x14ac:dyDescent="0.2">
      <c r="A203" s="274">
        <v>202</v>
      </c>
      <c r="B203" s="269" t="s">
        <v>78</v>
      </c>
      <c r="C203" s="270" t="s">
        <v>375</v>
      </c>
      <c r="D203" s="271">
        <f>VLOOKUP(C203,'3'!C149:D312,2,0)</f>
        <v>0</v>
      </c>
      <c r="E203" s="317">
        <f t="shared" si="14"/>
        <v>411.16950000000003</v>
      </c>
      <c r="F203" s="272">
        <v>0</v>
      </c>
      <c r="G203" s="273">
        <v>1.3333333333333333E-3</v>
      </c>
      <c r="H203" s="267">
        <f t="shared" si="12"/>
        <v>0</v>
      </c>
      <c r="I203" s="267">
        <f t="shared" si="13"/>
        <v>0</v>
      </c>
      <c r="J203" s="293">
        <v>205.58475000000001</v>
      </c>
      <c r="K203" s="272">
        <f t="shared" si="15"/>
        <v>171.32062500000001</v>
      </c>
      <c r="L203" s="292"/>
      <c r="M203" s="292"/>
    </row>
    <row r="204" spans="1:13" x14ac:dyDescent="0.2">
      <c r="A204" s="268">
        <v>203</v>
      </c>
      <c r="B204" s="269" t="s">
        <v>79</v>
      </c>
      <c r="C204" s="270" t="s">
        <v>376</v>
      </c>
      <c r="D204" s="271">
        <f>VLOOKUP(C204,'3'!C150:D313,2,0)</f>
        <v>0</v>
      </c>
      <c r="E204" s="317">
        <f t="shared" si="14"/>
        <v>540.00945000000002</v>
      </c>
      <c r="F204" s="272">
        <v>1</v>
      </c>
      <c r="G204" s="273">
        <v>2E-3</v>
      </c>
      <c r="H204" s="267">
        <f t="shared" si="12"/>
        <v>0</v>
      </c>
      <c r="I204" s="267">
        <f t="shared" si="13"/>
        <v>0</v>
      </c>
      <c r="J204" s="293">
        <v>270.00472500000001</v>
      </c>
      <c r="K204" s="272">
        <f t="shared" si="15"/>
        <v>225.00393750000001</v>
      </c>
      <c r="L204" s="292"/>
      <c r="M204" s="292"/>
    </row>
    <row r="205" spans="1:13" x14ac:dyDescent="0.2">
      <c r="A205" s="274">
        <v>204</v>
      </c>
      <c r="B205" s="269" t="s">
        <v>80</v>
      </c>
      <c r="C205" s="270" t="s">
        <v>377</v>
      </c>
      <c r="D205" s="271">
        <f>VLOOKUP(C205,'3'!C151:D314,2,0)</f>
        <v>0</v>
      </c>
      <c r="E205" s="317">
        <f t="shared" si="14"/>
        <v>639.54</v>
      </c>
      <c r="F205" s="272">
        <v>1</v>
      </c>
      <c r="G205" s="273">
        <v>2.5046728971962616E-3</v>
      </c>
      <c r="H205" s="267">
        <f t="shared" si="12"/>
        <v>0</v>
      </c>
      <c r="I205" s="267">
        <f t="shared" si="13"/>
        <v>0</v>
      </c>
      <c r="J205" s="293">
        <v>319.77</v>
      </c>
      <c r="K205" s="272">
        <f t="shared" si="15"/>
        <v>266.47500000000002</v>
      </c>
      <c r="L205" s="292"/>
      <c r="M205" s="292"/>
    </row>
    <row r="206" spans="1:13" x14ac:dyDescent="0.2">
      <c r="A206" s="268">
        <v>205</v>
      </c>
      <c r="B206" s="269" t="s">
        <v>81</v>
      </c>
      <c r="C206" s="270" t="s">
        <v>378</v>
      </c>
      <c r="D206" s="271">
        <f>VLOOKUP(C206,'3'!C152:D315,2,0)</f>
        <v>0</v>
      </c>
      <c r="E206" s="317">
        <f t="shared" si="14"/>
        <v>678.87</v>
      </c>
      <c r="F206" s="272">
        <v>0</v>
      </c>
      <c r="G206" s="273">
        <v>4.0000000000000001E-3</v>
      </c>
      <c r="H206" s="267">
        <f t="shared" si="12"/>
        <v>0</v>
      </c>
      <c r="I206" s="267">
        <f t="shared" si="13"/>
        <v>0</v>
      </c>
      <c r="J206" s="293">
        <v>339.435</v>
      </c>
      <c r="K206" s="272">
        <f t="shared" si="15"/>
        <v>282.86250000000001</v>
      </c>
      <c r="L206" s="292"/>
      <c r="M206" s="292"/>
    </row>
    <row r="207" spans="1:13" x14ac:dyDescent="0.2">
      <c r="A207" s="274">
        <v>206</v>
      </c>
      <c r="B207" s="269" t="s">
        <v>70</v>
      </c>
      <c r="C207" s="270" t="s">
        <v>379</v>
      </c>
      <c r="D207" s="271">
        <f>VLOOKUP(C207,'3'!C153:D316,2,0)</f>
        <v>0</v>
      </c>
      <c r="E207" s="317">
        <f t="shared" si="14"/>
        <v>0</v>
      </c>
      <c r="F207" s="272">
        <v>1.1000000000000001E-2</v>
      </c>
      <c r="G207" s="273">
        <v>2.2242990654205605E-5</v>
      </c>
      <c r="H207" s="267">
        <f t="shared" si="12"/>
        <v>0</v>
      </c>
      <c r="I207" s="267">
        <f t="shared" si="13"/>
        <v>0</v>
      </c>
      <c r="J207" s="293">
        <v>0</v>
      </c>
      <c r="K207" s="272">
        <f t="shared" si="15"/>
        <v>0</v>
      </c>
      <c r="L207" s="292"/>
      <c r="M207" s="292"/>
    </row>
    <row r="208" spans="1:13" x14ac:dyDescent="0.2">
      <c r="A208" s="268">
        <v>207</v>
      </c>
      <c r="B208" s="269" t="s">
        <v>71</v>
      </c>
      <c r="C208" s="270" t="s">
        <v>380</v>
      </c>
      <c r="D208" s="271">
        <f>VLOOKUP(C208,'3'!C154:D317,2,0)</f>
        <v>0</v>
      </c>
      <c r="E208" s="317">
        <f t="shared" si="14"/>
        <v>0</v>
      </c>
      <c r="F208" s="272">
        <v>1.6E-2</v>
      </c>
      <c r="G208" s="273">
        <v>3.5555555555555553E-5</v>
      </c>
      <c r="H208" s="267">
        <f t="shared" si="12"/>
        <v>0</v>
      </c>
      <c r="I208" s="267">
        <f t="shared" si="13"/>
        <v>0</v>
      </c>
      <c r="J208" s="293">
        <v>0</v>
      </c>
      <c r="K208" s="272">
        <f t="shared" si="15"/>
        <v>0</v>
      </c>
      <c r="L208" s="292"/>
      <c r="M208" s="292"/>
    </row>
    <row r="209" spans="1:13" x14ac:dyDescent="0.2">
      <c r="A209" s="274">
        <v>208</v>
      </c>
      <c r="B209" s="269" t="s">
        <v>1300</v>
      </c>
      <c r="C209" s="270" t="s">
        <v>1301</v>
      </c>
      <c r="D209" s="271"/>
      <c r="E209" s="317">
        <f t="shared" si="14"/>
        <v>0</v>
      </c>
      <c r="F209" s="272">
        <v>1</v>
      </c>
      <c r="G209" s="273">
        <v>6.666666666666667E-5</v>
      </c>
      <c r="H209" s="267">
        <f t="shared" si="12"/>
        <v>0</v>
      </c>
      <c r="I209" s="267">
        <f t="shared" si="13"/>
        <v>0</v>
      </c>
      <c r="J209" s="293">
        <v>0</v>
      </c>
      <c r="K209" s="272"/>
      <c r="L209" s="292"/>
      <c r="M209" s="292"/>
    </row>
    <row r="210" spans="1:13" x14ac:dyDescent="0.2">
      <c r="A210" s="268">
        <v>209</v>
      </c>
      <c r="B210" s="269" t="s">
        <v>1302</v>
      </c>
      <c r="C210" s="270" t="s">
        <v>1303</v>
      </c>
      <c r="D210" s="271"/>
      <c r="E210" s="317">
        <f t="shared" si="14"/>
        <v>0</v>
      </c>
      <c r="F210" s="272">
        <v>1</v>
      </c>
      <c r="G210" s="273">
        <v>1E-4</v>
      </c>
      <c r="H210" s="267">
        <f t="shared" si="12"/>
        <v>0</v>
      </c>
      <c r="I210" s="267">
        <f t="shared" si="13"/>
        <v>0</v>
      </c>
      <c r="J210" s="293">
        <v>0</v>
      </c>
      <c r="K210" s="272"/>
      <c r="L210" s="292"/>
      <c r="M210" s="292"/>
    </row>
    <row r="211" spans="1:13" x14ac:dyDescent="0.2">
      <c r="A211" s="274">
        <v>210</v>
      </c>
      <c r="B211" s="269" t="s">
        <v>1304</v>
      </c>
      <c r="C211" s="270" t="s">
        <v>1305</v>
      </c>
      <c r="D211" s="271"/>
      <c r="E211" s="317">
        <f t="shared" si="14"/>
        <v>0</v>
      </c>
      <c r="F211" s="272">
        <v>1</v>
      </c>
      <c r="G211" s="273">
        <v>8.9999999999999992E-5</v>
      </c>
      <c r="H211" s="267">
        <f t="shared" si="12"/>
        <v>0</v>
      </c>
      <c r="I211" s="267">
        <f t="shared" si="13"/>
        <v>0</v>
      </c>
      <c r="J211" s="293">
        <v>0</v>
      </c>
      <c r="K211" s="272">
        <f t="shared" si="15"/>
        <v>0</v>
      </c>
      <c r="L211" s="292"/>
      <c r="M211" s="292"/>
    </row>
    <row r="212" spans="1:13" x14ac:dyDescent="0.2">
      <c r="A212" s="268">
        <v>211</v>
      </c>
      <c r="B212" s="269" t="s">
        <v>1306</v>
      </c>
      <c r="C212" s="270" t="s">
        <v>1307</v>
      </c>
      <c r="D212" s="271"/>
      <c r="E212" s="317">
        <f t="shared" si="14"/>
        <v>0</v>
      </c>
      <c r="F212" s="272">
        <v>0</v>
      </c>
      <c r="G212" s="273">
        <v>0</v>
      </c>
      <c r="H212" s="267"/>
      <c r="I212" s="267"/>
      <c r="J212" s="293">
        <v>0</v>
      </c>
      <c r="K212" s="272">
        <f t="shared" si="15"/>
        <v>0</v>
      </c>
      <c r="L212" s="292"/>
      <c r="M212" s="292"/>
    </row>
    <row r="213" spans="1:13" x14ac:dyDescent="0.2">
      <c r="A213" s="274">
        <v>212</v>
      </c>
      <c r="B213" s="269" t="s">
        <v>1308</v>
      </c>
      <c r="C213" s="270" t="s">
        <v>1309</v>
      </c>
      <c r="D213" s="271"/>
      <c r="E213" s="317">
        <f t="shared" si="14"/>
        <v>0</v>
      </c>
      <c r="F213" s="272">
        <v>1</v>
      </c>
      <c r="G213" s="273">
        <v>1.5555555555555556E-4</v>
      </c>
      <c r="H213" s="267">
        <f>F213*D213</f>
        <v>0</v>
      </c>
      <c r="I213" s="267">
        <f>G213*D213</f>
        <v>0</v>
      </c>
      <c r="J213" s="293">
        <v>0</v>
      </c>
      <c r="K213" s="272">
        <f t="shared" si="15"/>
        <v>0</v>
      </c>
      <c r="L213" s="292"/>
      <c r="M213" s="292"/>
    </row>
    <row r="214" spans="1:13" x14ac:dyDescent="0.2">
      <c r="A214" s="268">
        <v>213</v>
      </c>
      <c r="B214" s="269" t="s">
        <v>1310</v>
      </c>
      <c r="C214" s="270" t="s">
        <v>1311</v>
      </c>
      <c r="D214" s="271"/>
      <c r="E214" s="317">
        <f t="shared" si="14"/>
        <v>0</v>
      </c>
      <c r="F214" s="272">
        <v>1</v>
      </c>
      <c r="G214" s="273">
        <v>8.0851063829787229E-5</v>
      </c>
      <c r="H214" s="267">
        <f>F214*D214</f>
        <v>0</v>
      </c>
      <c r="I214" s="267">
        <f>G214*D214</f>
        <v>0</v>
      </c>
      <c r="J214" s="293">
        <v>0</v>
      </c>
      <c r="K214" s="272">
        <f t="shared" si="15"/>
        <v>0</v>
      </c>
      <c r="L214" s="292"/>
      <c r="M214" s="292"/>
    </row>
    <row r="215" spans="1:13" x14ac:dyDescent="0.2">
      <c r="A215" s="274">
        <v>214</v>
      </c>
      <c r="B215" s="269" t="s">
        <v>1312</v>
      </c>
      <c r="C215" s="270" t="s">
        <v>1313</v>
      </c>
      <c r="D215" s="271"/>
      <c r="E215" s="317">
        <f t="shared" si="14"/>
        <v>0</v>
      </c>
      <c r="F215" s="272">
        <v>1</v>
      </c>
      <c r="G215" s="273">
        <v>1.1379310344827586E-4</v>
      </c>
      <c r="H215" s="267">
        <f>F215*D215</f>
        <v>0</v>
      </c>
      <c r="I215" s="267">
        <f>G215*D215</f>
        <v>0</v>
      </c>
      <c r="J215" s="293">
        <v>0</v>
      </c>
      <c r="K215" s="272">
        <f t="shared" si="15"/>
        <v>0</v>
      </c>
      <c r="L215" s="292"/>
      <c r="M215" s="292"/>
    </row>
    <row r="216" spans="1:13" x14ac:dyDescent="0.2">
      <c r="A216" s="268">
        <v>215</v>
      </c>
      <c r="B216" s="269" t="s">
        <v>1314</v>
      </c>
      <c r="C216" s="270" t="s">
        <v>1315</v>
      </c>
      <c r="D216" s="271"/>
      <c r="E216" s="317">
        <f t="shared" si="14"/>
        <v>0</v>
      </c>
      <c r="F216" s="272">
        <v>1</v>
      </c>
      <c r="G216" s="273">
        <v>2.5000000000000001E-4</v>
      </c>
      <c r="H216" s="267">
        <f>F216*D216</f>
        <v>0</v>
      </c>
      <c r="I216" s="267">
        <f>G216*D216</f>
        <v>0</v>
      </c>
      <c r="J216" s="293">
        <v>0</v>
      </c>
      <c r="K216" s="272">
        <f t="shared" si="15"/>
        <v>0</v>
      </c>
      <c r="L216" s="292"/>
      <c r="M216" s="292"/>
    </row>
    <row r="217" spans="1:13" x14ac:dyDescent="0.2">
      <c r="A217" s="274">
        <v>216</v>
      </c>
      <c r="B217" s="269" t="s">
        <v>1316</v>
      </c>
      <c r="C217" s="270" t="s">
        <v>1317</v>
      </c>
      <c r="D217" s="271"/>
      <c r="E217" s="317">
        <f t="shared" si="14"/>
        <v>0</v>
      </c>
      <c r="F217" s="272">
        <v>1</v>
      </c>
      <c r="G217" s="273">
        <v>8.8888888888888893E-5</v>
      </c>
      <c r="H217" s="267"/>
      <c r="I217" s="267"/>
      <c r="J217" s="293">
        <v>0</v>
      </c>
      <c r="K217" s="272">
        <f t="shared" si="15"/>
        <v>0</v>
      </c>
      <c r="L217" s="292"/>
      <c r="M217" s="292"/>
    </row>
    <row r="218" spans="1:13" x14ac:dyDescent="0.2">
      <c r="A218" s="268">
        <v>217</v>
      </c>
      <c r="B218" s="269" t="s">
        <v>1318</v>
      </c>
      <c r="C218" s="270" t="s">
        <v>1319</v>
      </c>
      <c r="D218" s="271"/>
      <c r="E218" s="317">
        <f t="shared" si="14"/>
        <v>0</v>
      </c>
      <c r="F218" s="272">
        <v>1</v>
      </c>
      <c r="G218" s="273">
        <v>1.3333333333333334E-4</v>
      </c>
      <c r="H218" s="267"/>
      <c r="I218" s="267"/>
      <c r="J218" s="293">
        <v>0</v>
      </c>
      <c r="K218" s="272">
        <f t="shared" si="15"/>
        <v>0</v>
      </c>
      <c r="L218" s="292"/>
      <c r="M218" s="292"/>
    </row>
    <row r="219" spans="1:13" x14ac:dyDescent="0.2">
      <c r="A219" s="274">
        <v>218</v>
      </c>
      <c r="B219" s="269" t="s">
        <v>1320</v>
      </c>
      <c r="C219" s="270" t="s">
        <v>1321</v>
      </c>
      <c r="D219" s="271"/>
      <c r="E219" s="317">
        <f t="shared" si="14"/>
        <v>0</v>
      </c>
      <c r="F219" s="272">
        <v>1</v>
      </c>
      <c r="G219" s="273">
        <v>1.6000000000000001E-4</v>
      </c>
      <c r="H219" s="267"/>
      <c r="I219" s="267"/>
      <c r="J219" s="293">
        <v>0</v>
      </c>
      <c r="K219" s="272">
        <f t="shared" si="15"/>
        <v>0</v>
      </c>
      <c r="L219" s="292"/>
      <c r="M219" s="292"/>
    </row>
    <row r="220" spans="1:13" x14ac:dyDescent="0.2">
      <c r="A220" s="268">
        <v>219</v>
      </c>
      <c r="B220" s="269" t="s">
        <v>381</v>
      </c>
      <c r="C220" s="270" t="s">
        <v>382</v>
      </c>
      <c r="D220" s="271">
        <f>VLOOKUP(C220,'4'!C6:D120,2,0)</f>
        <v>0</v>
      </c>
      <c r="E220" s="317">
        <f t="shared" si="14"/>
        <v>54.572939999999996</v>
      </c>
      <c r="F220" s="272">
        <v>3.9E-2</v>
      </c>
      <c r="G220" s="273">
        <v>7.9995716427500531E-5</v>
      </c>
      <c r="H220" s="267">
        <f t="shared" ref="H220:H251" si="16">F220*D220</f>
        <v>0</v>
      </c>
      <c r="I220" s="267">
        <f t="shared" ref="I220:I251" si="17">G220*D220</f>
        <v>0</v>
      </c>
      <c r="J220" s="293">
        <v>27.286469999999998</v>
      </c>
      <c r="K220" s="272">
        <f t="shared" si="15"/>
        <v>22.738724999999999</v>
      </c>
      <c r="L220" s="292"/>
      <c r="M220" s="292"/>
    </row>
    <row r="221" spans="1:13" x14ac:dyDescent="0.2">
      <c r="A221" s="274">
        <v>220</v>
      </c>
      <c r="B221" s="269" t="s">
        <v>383</v>
      </c>
      <c r="C221" s="270" t="s">
        <v>384</v>
      </c>
      <c r="D221" s="271">
        <f>VLOOKUP(C221,'4'!C7:D121,2,0)</f>
        <v>0</v>
      </c>
      <c r="E221" s="317">
        <f t="shared" si="14"/>
        <v>80.107686000000001</v>
      </c>
      <c r="F221" s="272">
        <v>5.4000000000000006E-2</v>
      </c>
      <c r="G221" s="273">
        <v>1E-4</v>
      </c>
      <c r="H221" s="267">
        <f t="shared" si="16"/>
        <v>0</v>
      </c>
      <c r="I221" s="267">
        <f t="shared" si="17"/>
        <v>0</v>
      </c>
      <c r="J221" s="293">
        <v>40.053843000000001</v>
      </c>
      <c r="K221" s="272">
        <f t="shared" si="15"/>
        <v>33.3782025</v>
      </c>
      <c r="L221" s="292"/>
      <c r="M221" s="292"/>
    </row>
    <row r="222" spans="1:13" x14ac:dyDescent="0.2">
      <c r="A222" s="268">
        <v>221</v>
      </c>
      <c r="B222" s="269" t="s">
        <v>385</v>
      </c>
      <c r="C222" s="270" t="s">
        <v>386</v>
      </c>
      <c r="D222" s="271">
        <f>VLOOKUP(C222,'4'!C8:D122,2,0)</f>
        <v>0</v>
      </c>
      <c r="E222" s="317">
        <f t="shared" si="14"/>
        <v>65.706493500000008</v>
      </c>
      <c r="F222" s="272">
        <v>3.7999999999999999E-2</v>
      </c>
      <c r="G222" s="273">
        <v>1.0003337226764559E-4</v>
      </c>
      <c r="H222" s="267">
        <f t="shared" si="16"/>
        <v>0</v>
      </c>
      <c r="I222" s="267">
        <f t="shared" si="17"/>
        <v>0</v>
      </c>
      <c r="J222" s="293">
        <v>32.853246750000004</v>
      </c>
      <c r="K222" s="272">
        <f t="shared" si="15"/>
        <v>27.377705625000004</v>
      </c>
      <c r="L222" s="292"/>
      <c r="M222" s="292"/>
    </row>
    <row r="223" spans="1:13" x14ac:dyDescent="0.2">
      <c r="A223" s="274">
        <v>222</v>
      </c>
      <c r="B223" s="269" t="s">
        <v>387</v>
      </c>
      <c r="C223" s="270" t="s">
        <v>388</v>
      </c>
      <c r="D223" s="271">
        <f>VLOOKUP(C223,'4'!C9:D123,2,0)</f>
        <v>0</v>
      </c>
      <c r="E223" s="317">
        <f t="shared" si="14"/>
        <v>76.250524499999997</v>
      </c>
      <c r="F223" s="272">
        <v>5.2999999999999999E-2</v>
      </c>
      <c r="G223" s="273">
        <v>1.2499126179657462E-4</v>
      </c>
      <c r="H223" s="267">
        <f t="shared" si="16"/>
        <v>0</v>
      </c>
      <c r="I223" s="267">
        <f t="shared" si="17"/>
        <v>0</v>
      </c>
      <c r="J223" s="293">
        <v>38.125262249999999</v>
      </c>
      <c r="K223" s="272">
        <f t="shared" si="15"/>
        <v>31.771051875000001</v>
      </c>
      <c r="L223" s="292"/>
      <c r="M223" s="292"/>
    </row>
    <row r="224" spans="1:13" x14ac:dyDescent="0.2">
      <c r="A224" s="268">
        <v>223</v>
      </c>
      <c r="B224" s="269" t="s">
        <v>389</v>
      </c>
      <c r="C224" s="270" t="s">
        <v>390</v>
      </c>
      <c r="D224" s="271">
        <f>VLOOKUP(C224,'4'!C11:D124,2,0)</f>
        <v>0</v>
      </c>
      <c r="E224" s="317">
        <f t="shared" si="14"/>
        <v>105.20450099999999</v>
      </c>
      <c r="F224" s="272">
        <v>5.2999999999999999E-2</v>
      </c>
      <c r="G224" s="273">
        <v>1.2508602890571232E-4</v>
      </c>
      <c r="H224" s="267">
        <f t="shared" si="16"/>
        <v>0</v>
      </c>
      <c r="I224" s="267">
        <f t="shared" si="17"/>
        <v>0</v>
      </c>
      <c r="J224" s="293">
        <v>52.602250499999997</v>
      </c>
      <c r="K224" s="272">
        <f t="shared" si="15"/>
        <v>43.83520875</v>
      </c>
      <c r="L224" s="292"/>
      <c r="M224" s="292"/>
    </row>
    <row r="225" spans="1:13" x14ac:dyDescent="0.2">
      <c r="A225" s="274">
        <v>224</v>
      </c>
      <c r="B225" s="269" t="s">
        <v>391</v>
      </c>
      <c r="C225" s="270" t="s">
        <v>392</v>
      </c>
      <c r="D225" s="271">
        <f>VLOOKUP(C225,'4'!C12:D125,2,0)</f>
        <v>0</v>
      </c>
      <c r="E225" s="317">
        <f t="shared" si="14"/>
        <v>81.286730999999989</v>
      </c>
      <c r="F225" s="272">
        <v>6.0999999999999999E-2</v>
      </c>
      <c r="G225" s="273">
        <v>1.2507351499705942E-4</v>
      </c>
      <c r="H225" s="267">
        <f t="shared" si="16"/>
        <v>0</v>
      </c>
      <c r="I225" s="267">
        <f t="shared" si="17"/>
        <v>0</v>
      </c>
      <c r="J225" s="293">
        <v>40.643365499999994</v>
      </c>
      <c r="K225" s="272">
        <f t="shared" si="15"/>
        <v>33.869471249999997</v>
      </c>
      <c r="L225" s="292"/>
      <c r="M225" s="292"/>
    </row>
    <row r="226" spans="1:13" x14ac:dyDescent="0.2">
      <c r="A226" s="268">
        <v>225</v>
      </c>
      <c r="B226" s="269" t="s">
        <v>393</v>
      </c>
      <c r="C226" s="270" t="s">
        <v>394</v>
      </c>
      <c r="D226" s="271">
        <f>VLOOKUP(C226,'4'!C13:D126,2,0)</f>
        <v>0</v>
      </c>
      <c r="E226" s="317">
        <f t="shared" si="14"/>
        <v>121.071078</v>
      </c>
      <c r="F226" s="272">
        <v>8.7000000000000008E-2</v>
      </c>
      <c r="G226" s="273">
        <v>1.9997969749264034E-4</v>
      </c>
      <c r="H226" s="267">
        <f t="shared" si="16"/>
        <v>0</v>
      </c>
      <c r="I226" s="267">
        <f t="shared" si="17"/>
        <v>0</v>
      </c>
      <c r="J226" s="293">
        <v>60.535539</v>
      </c>
      <c r="K226" s="272">
        <f t="shared" si="15"/>
        <v>50.446282500000002</v>
      </c>
      <c r="L226" s="292"/>
      <c r="M226" s="292"/>
    </row>
    <row r="227" spans="1:13" x14ac:dyDescent="0.2">
      <c r="A227" s="274">
        <v>226</v>
      </c>
      <c r="B227" s="269" t="s">
        <v>395</v>
      </c>
      <c r="C227" s="270" t="s">
        <v>396</v>
      </c>
      <c r="D227" s="271">
        <f>VLOOKUP(C227,'4'!C14:D127,2,0)</f>
        <v>0</v>
      </c>
      <c r="E227" s="317">
        <f t="shared" si="14"/>
        <v>365.75660249999999</v>
      </c>
      <c r="F227" s="272">
        <v>0.18</v>
      </c>
      <c r="G227" s="273">
        <v>3.7033639143730892E-4</v>
      </c>
      <c r="H227" s="267">
        <f t="shared" si="16"/>
        <v>0</v>
      </c>
      <c r="I227" s="267">
        <f t="shared" si="17"/>
        <v>0</v>
      </c>
      <c r="J227" s="293">
        <v>182.87830124999999</v>
      </c>
      <c r="K227" s="272">
        <f t="shared" si="15"/>
        <v>152.39858437500001</v>
      </c>
      <c r="L227" s="292"/>
      <c r="M227" s="292"/>
    </row>
    <row r="228" spans="1:13" x14ac:dyDescent="0.2">
      <c r="A228" s="268">
        <v>227</v>
      </c>
      <c r="B228" s="269" t="s">
        <v>397</v>
      </c>
      <c r="C228" s="270" t="s">
        <v>398</v>
      </c>
      <c r="D228" s="271">
        <f>VLOOKUP(C228,'4'!C15:D128,2,0)</f>
        <v>0</v>
      </c>
      <c r="E228" s="317">
        <f t="shared" si="14"/>
        <v>480.30924600000003</v>
      </c>
      <c r="F228" s="272">
        <v>0.27800000000000002</v>
      </c>
      <c r="G228" s="273">
        <v>6.6666666666666664E-4</v>
      </c>
      <c r="H228" s="267">
        <f t="shared" si="16"/>
        <v>0</v>
      </c>
      <c r="I228" s="267">
        <f t="shared" si="17"/>
        <v>0</v>
      </c>
      <c r="J228" s="293">
        <v>240.15462300000002</v>
      </c>
      <c r="K228" s="272">
        <f t="shared" si="15"/>
        <v>200.12885250000002</v>
      </c>
      <c r="L228" s="292"/>
      <c r="M228" s="292"/>
    </row>
    <row r="229" spans="1:13" x14ac:dyDescent="0.2">
      <c r="A229" s="274">
        <v>228</v>
      </c>
      <c r="B229" s="269" t="s">
        <v>399</v>
      </c>
      <c r="C229" s="270" t="s">
        <v>400</v>
      </c>
      <c r="D229" s="271">
        <f>VLOOKUP(C229,'4'!C16:D129,2,0)</f>
        <v>0</v>
      </c>
      <c r="E229" s="317">
        <f t="shared" si="14"/>
        <v>834.22486800000001</v>
      </c>
      <c r="F229" s="272">
        <v>0.38699999999999996</v>
      </c>
      <c r="G229" s="273">
        <v>1.2496513249651326E-3</v>
      </c>
      <c r="H229" s="267">
        <f t="shared" si="16"/>
        <v>0</v>
      </c>
      <c r="I229" s="267">
        <f t="shared" si="17"/>
        <v>0</v>
      </c>
      <c r="J229" s="293">
        <v>417.11243400000001</v>
      </c>
      <c r="K229" s="272">
        <f t="shared" si="15"/>
        <v>347.59369500000003</v>
      </c>
      <c r="L229" s="292"/>
      <c r="M229" s="292"/>
    </row>
    <row r="230" spans="1:13" x14ac:dyDescent="0.2">
      <c r="A230" s="268">
        <v>229</v>
      </c>
      <c r="B230" s="269" t="s">
        <v>401</v>
      </c>
      <c r="C230" s="270" t="s">
        <v>402</v>
      </c>
      <c r="D230" s="271">
        <f>VLOOKUP(C230,'4'!C17:D130,2,0)</f>
        <v>0</v>
      </c>
      <c r="E230" s="317">
        <f t="shared" si="14"/>
        <v>2909.1716999999999</v>
      </c>
      <c r="F230" s="272">
        <v>0.83399999999999996</v>
      </c>
      <c r="G230" s="273">
        <v>1.6666999999999999E-3</v>
      </c>
      <c r="H230" s="267">
        <f t="shared" si="16"/>
        <v>0</v>
      </c>
      <c r="I230" s="267">
        <f t="shared" si="17"/>
        <v>0</v>
      </c>
      <c r="J230" s="293">
        <v>1454.5858499999999</v>
      </c>
      <c r="K230" s="272">
        <f t="shared" si="15"/>
        <v>1212.1548749999999</v>
      </c>
      <c r="L230" s="292"/>
      <c r="M230" s="292"/>
    </row>
    <row r="231" spans="1:13" x14ac:dyDescent="0.2">
      <c r="A231" s="274">
        <v>230</v>
      </c>
      <c r="B231" s="269" t="s">
        <v>403</v>
      </c>
      <c r="C231" s="270" t="s">
        <v>404</v>
      </c>
      <c r="D231" s="271">
        <f>VLOOKUP(C231,'4'!C18:D131,2,0)</f>
        <v>0</v>
      </c>
      <c r="E231" s="317">
        <f t="shared" si="14"/>
        <v>3755.23695</v>
      </c>
      <c r="F231" s="272">
        <v>1.377</v>
      </c>
      <c r="G231" s="273">
        <v>3.3333E-3</v>
      </c>
      <c r="H231" s="267">
        <f t="shared" si="16"/>
        <v>0</v>
      </c>
      <c r="I231" s="267">
        <f t="shared" si="17"/>
        <v>0</v>
      </c>
      <c r="J231" s="293">
        <v>1877.618475</v>
      </c>
      <c r="K231" s="272">
        <f t="shared" si="15"/>
        <v>1564.6820625</v>
      </c>
      <c r="L231" s="292"/>
      <c r="M231" s="292"/>
    </row>
    <row r="232" spans="1:13" x14ac:dyDescent="0.2">
      <c r="A232" s="268">
        <v>231</v>
      </c>
      <c r="B232" s="269" t="s">
        <v>405</v>
      </c>
      <c r="C232" s="270" t="s">
        <v>406</v>
      </c>
      <c r="D232" s="271">
        <f>VLOOKUP(C232,'4'!C19:D132,2,0)</f>
        <v>0</v>
      </c>
      <c r="E232" s="317">
        <f t="shared" si="14"/>
        <v>6662.8952999999992</v>
      </c>
      <c r="F232" s="272">
        <v>2.2909999999999999</v>
      </c>
      <c r="G232" s="273">
        <v>5.0000000000000001E-3</v>
      </c>
      <c r="H232" s="267">
        <f t="shared" si="16"/>
        <v>0</v>
      </c>
      <c r="I232" s="267">
        <f t="shared" si="17"/>
        <v>0</v>
      </c>
      <c r="J232" s="293">
        <v>3331.4476499999996</v>
      </c>
      <c r="K232" s="272">
        <f t="shared" si="15"/>
        <v>2776.2063749999998</v>
      </c>
      <c r="L232" s="292"/>
      <c r="M232" s="292"/>
    </row>
    <row r="233" spans="1:13" x14ac:dyDescent="0.2">
      <c r="A233" s="274">
        <v>232</v>
      </c>
      <c r="B233" s="269" t="s">
        <v>407</v>
      </c>
      <c r="C233" s="270" t="s">
        <v>408</v>
      </c>
      <c r="D233" s="271">
        <f>VLOOKUP(C233,'4'!C20:D133,2,0)</f>
        <v>0</v>
      </c>
      <c r="E233" s="317">
        <f t="shared" si="14"/>
        <v>67.862461499999995</v>
      </c>
      <c r="F233" s="272">
        <v>4.7E-2</v>
      </c>
      <c r="G233" s="273">
        <v>1.000020710794466E-4</v>
      </c>
      <c r="H233" s="267">
        <f t="shared" si="16"/>
        <v>0</v>
      </c>
      <c r="I233" s="267">
        <f t="shared" si="17"/>
        <v>0</v>
      </c>
      <c r="J233" s="293">
        <v>33.931230749999997</v>
      </c>
      <c r="K233" s="272">
        <f t="shared" si="15"/>
        <v>28.276025624999999</v>
      </c>
      <c r="L233" s="292"/>
      <c r="M233" s="292"/>
    </row>
    <row r="234" spans="1:13" x14ac:dyDescent="0.2">
      <c r="A234" s="268">
        <v>233</v>
      </c>
      <c r="B234" s="269" t="s">
        <v>409</v>
      </c>
      <c r="C234" s="270" t="s">
        <v>410</v>
      </c>
      <c r="D234" s="271">
        <f>VLOOKUP(C234,'4'!C21:D134,2,0)</f>
        <v>0</v>
      </c>
      <c r="E234" s="317">
        <f t="shared" si="14"/>
        <v>106.19826749999999</v>
      </c>
      <c r="F234" s="272">
        <v>7.2000000000000008E-2</v>
      </c>
      <c r="G234" s="273">
        <v>1.4287746248488727E-4</v>
      </c>
      <c r="H234" s="267">
        <f t="shared" si="16"/>
        <v>0</v>
      </c>
      <c r="I234" s="267">
        <f t="shared" si="17"/>
        <v>0</v>
      </c>
      <c r="J234" s="293">
        <v>53.099133749999993</v>
      </c>
      <c r="K234" s="272">
        <f t="shared" si="15"/>
        <v>44.249278124999996</v>
      </c>
      <c r="L234" s="292"/>
      <c r="M234" s="292"/>
    </row>
    <row r="235" spans="1:13" x14ac:dyDescent="0.2">
      <c r="A235" s="274">
        <v>234</v>
      </c>
      <c r="B235" s="269" t="s">
        <v>411</v>
      </c>
      <c r="C235" s="270" t="s">
        <v>412</v>
      </c>
      <c r="D235" s="271">
        <f>VLOOKUP(C235,'4'!C22:D135,2,0)</f>
        <v>0</v>
      </c>
      <c r="E235" s="317">
        <f t="shared" si="14"/>
        <v>75.307288499999999</v>
      </c>
      <c r="F235" s="272">
        <v>4.7E-2</v>
      </c>
      <c r="G235" s="273">
        <v>1.00019443904336E-4</v>
      </c>
      <c r="H235" s="267">
        <f t="shared" si="16"/>
        <v>0</v>
      </c>
      <c r="I235" s="267">
        <f t="shared" si="17"/>
        <v>0</v>
      </c>
      <c r="J235" s="293">
        <v>37.653644249999999</v>
      </c>
      <c r="K235" s="272">
        <f t="shared" si="15"/>
        <v>31.378036874999999</v>
      </c>
      <c r="L235" s="292"/>
      <c r="M235" s="292"/>
    </row>
    <row r="236" spans="1:13" x14ac:dyDescent="0.2">
      <c r="A236" s="268">
        <v>235</v>
      </c>
      <c r="B236" s="269" t="s">
        <v>413</v>
      </c>
      <c r="C236" s="270" t="s">
        <v>414</v>
      </c>
      <c r="D236" s="271">
        <f>VLOOKUP(C236,'4'!C23:D136,2,0)</f>
        <v>0</v>
      </c>
      <c r="E236" s="317">
        <f t="shared" si="14"/>
        <v>100.30304249999999</v>
      </c>
      <c r="F236" s="272">
        <v>6.8000000000000005E-2</v>
      </c>
      <c r="G236" s="273">
        <v>1.4291052619286733E-4</v>
      </c>
      <c r="H236" s="267">
        <f t="shared" si="16"/>
        <v>0</v>
      </c>
      <c r="I236" s="267">
        <f t="shared" si="17"/>
        <v>0</v>
      </c>
      <c r="J236" s="293">
        <v>50.151521249999995</v>
      </c>
      <c r="K236" s="272">
        <f t="shared" si="15"/>
        <v>41.792934374999994</v>
      </c>
      <c r="L236" s="292"/>
      <c r="M236" s="292"/>
    </row>
    <row r="237" spans="1:13" x14ac:dyDescent="0.2">
      <c r="A237" s="274">
        <v>236</v>
      </c>
      <c r="B237" s="269" t="s">
        <v>415</v>
      </c>
      <c r="C237" s="270" t="s">
        <v>416</v>
      </c>
      <c r="D237" s="271">
        <f>VLOOKUP(C237,'4'!C24:D137,2,0)</f>
        <v>0</v>
      </c>
      <c r="E237" s="317">
        <f t="shared" si="14"/>
        <v>89.001053999999996</v>
      </c>
      <c r="F237" s="272">
        <v>6.1499999999999999E-2</v>
      </c>
      <c r="G237" s="273">
        <v>1.4279935275080904E-4</v>
      </c>
      <c r="H237" s="267">
        <f t="shared" si="16"/>
        <v>0</v>
      </c>
      <c r="I237" s="267">
        <f t="shared" si="17"/>
        <v>0</v>
      </c>
      <c r="J237" s="293">
        <v>44.500526999999998</v>
      </c>
      <c r="K237" s="272">
        <f t="shared" si="15"/>
        <v>37.083772500000002</v>
      </c>
      <c r="L237" s="292"/>
      <c r="M237" s="292"/>
    </row>
    <row r="238" spans="1:13" x14ac:dyDescent="0.2">
      <c r="A238" s="268">
        <v>237</v>
      </c>
      <c r="B238" s="269" t="s">
        <v>417</v>
      </c>
      <c r="C238" s="270" t="s">
        <v>418</v>
      </c>
      <c r="D238" s="271">
        <f>VLOOKUP(C238,'4'!C26:D138,2,0)</f>
        <v>0</v>
      </c>
      <c r="E238" s="317">
        <f t="shared" si="14"/>
        <v>118.83089249999999</v>
      </c>
      <c r="F238" s="272">
        <v>6.7000000000000004E-2</v>
      </c>
      <c r="G238" s="273">
        <v>1.6666666666666666E-4</v>
      </c>
      <c r="H238" s="267">
        <f t="shared" si="16"/>
        <v>0</v>
      </c>
      <c r="I238" s="267">
        <f t="shared" si="17"/>
        <v>0</v>
      </c>
      <c r="J238" s="293">
        <v>59.415446249999995</v>
      </c>
      <c r="K238" s="272">
        <f t="shared" si="15"/>
        <v>49.512871874999995</v>
      </c>
      <c r="L238" s="292"/>
      <c r="M238" s="292"/>
    </row>
    <row r="239" spans="1:13" x14ac:dyDescent="0.2">
      <c r="A239" s="274">
        <v>238</v>
      </c>
      <c r="B239" s="269" t="s">
        <v>419</v>
      </c>
      <c r="C239" s="270" t="s">
        <v>420</v>
      </c>
      <c r="D239" s="271">
        <f>VLOOKUP(C239,'4'!C27:D139,2,0)</f>
        <v>0</v>
      </c>
      <c r="E239" s="317">
        <f t="shared" si="14"/>
        <v>161.49239999999998</v>
      </c>
      <c r="F239" s="272">
        <v>0.108</v>
      </c>
      <c r="G239" s="273">
        <v>2.4998276456394345E-4</v>
      </c>
      <c r="H239" s="267">
        <f t="shared" si="16"/>
        <v>0</v>
      </c>
      <c r="I239" s="267">
        <f t="shared" si="17"/>
        <v>0</v>
      </c>
      <c r="J239" s="293">
        <v>80.746199999999988</v>
      </c>
      <c r="K239" s="272">
        <f t="shared" si="15"/>
        <v>67.288499999999999</v>
      </c>
      <c r="L239" s="292"/>
      <c r="M239" s="292"/>
    </row>
    <row r="240" spans="1:13" x14ac:dyDescent="0.2">
      <c r="A240" s="268">
        <v>239</v>
      </c>
      <c r="B240" s="269" t="s">
        <v>421</v>
      </c>
      <c r="C240" s="270" t="s">
        <v>422</v>
      </c>
      <c r="D240" s="271">
        <f>VLOOKUP(C240,'4'!C28:D140,2,0)</f>
        <v>0</v>
      </c>
      <c r="E240" s="317">
        <f t="shared" si="14"/>
        <v>489.18577050000005</v>
      </c>
      <c r="F240" s="272">
        <v>0.27</v>
      </c>
      <c r="G240" s="273">
        <v>5.0000000000000001E-4</v>
      </c>
      <c r="H240" s="267">
        <f t="shared" si="16"/>
        <v>0</v>
      </c>
      <c r="I240" s="267">
        <f t="shared" si="17"/>
        <v>0</v>
      </c>
      <c r="J240" s="293">
        <v>244.59288525000002</v>
      </c>
      <c r="K240" s="272">
        <f t="shared" si="15"/>
        <v>203.82740437500001</v>
      </c>
      <c r="L240" s="292"/>
      <c r="M240" s="292"/>
    </row>
    <row r="241" spans="1:13" x14ac:dyDescent="0.2">
      <c r="A241" s="274">
        <v>240</v>
      </c>
      <c r="B241" s="269" t="s">
        <v>423</v>
      </c>
      <c r="C241" s="270" t="s">
        <v>424</v>
      </c>
      <c r="D241" s="271">
        <f>VLOOKUP(C241,'4'!C29:D141,2,0)</f>
        <v>0</v>
      </c>
      <c r="E241" s="317">
        <f t="shared" si="14"/>
        <v>676.13177699999994</v>
      </c>
      <c r="F241" s="272">
        <v>0.42199999999999999</v>
      </c>
      <c r="G241" s="273">
        <v>7.1428571428571429E-4</v>
      </c>
      <c r="H241" s="267">
        <f t="shared" si="16"/>
        <v>0</v>
      </c>
      <c r="I241" s="267">
        <f t="shared" si="17"/>
        <v>0</v>
      </c>
      <c r="J241" s="293">
        <v>338.06588849999997</v>
      </c>
      <c r="K241" s="272">
        <f t="shared" si="15"/>
        <v>281.72157375</v>
      </c>
      <c r="L241" s="292"/>
      <c r="M241" s="292"/>
    </row>
    <row r="242" spans="1:13" x14ac:dyDescent="0.2">
      <c r="A242" s="268">
        <v>241</v>
      </c>
      <c r="B242" s="269" t="s">
        <v>425</v>
      </c>
      <c r="C242" s="270" t="s">
        <v>426</v>
      </c>
      <c r="D242" s="271">
        <f>VLOOKUP(C242,'4'!C30:D142,2,0)</f>
        <v>0</v>
      </c>
      <c r="E242" s="317">
        <f t="shared" si="14"/>
        <v>1189.2353174999998</v>
      </c>
      <c r="F242" s="272">
        <v>0.752</v>
      </c>
      <c r="G242" s="273">
        <v>1.2494382022471911E-3</v>
      </c>
      <c r="H242" s="267">
        <f t="shared" si="16"/>
        <v>0</v>
      </c>
      <c r="I242" s="267">
        <f t="shared" si="17"/>
        <v>0</v>
      </c>
      <c r="J242" s="293">
        <v>594.61765874999992</v>
      </c>
      <c r="K242" s="272">
        <f t="shared" si="15"/>
        <v>495.51471562499995</v>
      </c>
      <c r="L242" s="292"/>
      <c r="M242" s="292"/>
    </row>
    <row r="243" spans="1:13" x14ac:dyDescent="0.2">
      <c r="A243" s="274">
        <v>242</v>
      </c>
      <c r="B243" s="269" t="s">
        <v>427</v>
      </c>
      <c r="C243" s="270" t="s">
        <v>428</v>
      </c>
      <c r="D243" s="271">
        <f>VLOOKUP(C243,'4'!C31:D143,2,0)</f>
        <v>0</v>
      </c>
      <c r="E243" s="317">
        <f t="shared" si="14"/>
        <v>3097.8530999999998</v>
      </c>
      <c r="F243" s="272">
        <v>0.91</v>
      </c>
      <c r="G243" s="273">
        <v>2.5384615384615385E-3</v>
      </c>
      <c r="H243" s="267">
        <f t="shared" si="16"/>
        <v>0</v>
      </c>
      <c r="I243" s="267">
        <f t="shared" si="17"/>
        <v>0</v>
      </c>
      <c r="J243" s="293">
        <v>1548.9265499999999</v>
      </c>
      <c r="K243" s="272">
        <f t="shared" si="15"/>
        <v>1290.772125</v>
      </c>
      <c r="L243" s="292"/>
      <c r="M243" s="292"/>
    </row>
    <row r="244" spans="1:13" x14ac:dyDescent="0.2">
      <c r="A244" s="268">
        <v>243</v>
      </c>
      <c r="B244" s="269" t="s">
        <v>429</v>
      </c>
      <c r="C244" s="270" t="s">
        <v>430</v>
      </c>
      <c r="D244" s="271">
        <f>VLOOKUP(C244,'4'!C32:D144,2,0)</f>
        <v>0</v>
      </c>
      <c r="E244" s="317">
        <f t="shared" si="14"/>
        <v>7134.419249999999</v>
      </c>
      <c r="F244" s="272">
        <v>1.3699999999999999</v>
      </c>
      <c r="G244" s="273">
        <v>3.3500000000000001E-3</v>
      </c>
      <c r="H244" s="267">
        <f t="shared" si="16"/>
        <v>0</v>
      </c>
      <c r="I244" s="267">
        <f t="shared" si="17"/>
        <v>0</v>
      </c>
      <c r="J244" s="293">
        <v>3567.2096249999995</v>
      </c>
      <c r="K244" s="272">
        <f t="shared" si="15"/>
        <v>2972.6746874999999</v>
      </c>
      <c r="L244" s="292"/>
      <c r="M244" s="292"/>
    </row>
    <row r="245" spans="1:13" x14ac:dyDescent="0.2">
      <c r="A245" s="274">
        <v>244</v>
      </c>
      <c r="B245" s="269" t="s">
        <v>431</v>
      </c>
      <c r="C245" s="270" t="s">
        <v>432</v>
      </c>
      <c r="D245" s="271">
        <f>VLOOKUP(C245,'4'!C33:D145,2,0)</f>
        <v>0</v>
      </c>
      <c r="E245" s="317">
        <f t="shared" si="14"/>
        <v>10288.035449999999</v>
      </c>
      <c r="F245" s="272">
        <v>1</v>
      </c>
      <c r="G245" s="273">
        <v>8.0000000000000002E-3</v>
      </c>
      <c r="H245" s="267">
        <f t="shared" si="16"/>
        <v>0</v>
      </c>
      <c r="I245" s="267">
        <f t="shared" si="17"/>
        <v>0</v>
      </c>
      <c r="J245" s="293">
        <v>5144.0177249999997</v>
      </c>
      <c r="K245" s="272">
        <f t="shared" si="15"/>
        <v>4286.6814375000004</v>
      </c>
      <c r="L245" s="292"/>
      <c r="M245" s="292"/>
    </row>
    <row r="246" spans="1:13" x14ac:dyDescent="0.2">
      <c r="A246" s="268">
        <v>245</v>
      </c>
      <c r="B246" s="269" t="s">
        <v>433</v>
      </c>
      <c r="C246" s="270" t="s">
        <v>434</v>
      </c>
      <c r="D246" s="271">
        <f>VLOOKUP(C246,'4'!C34:D146,2,0)</f>
        <v>0</v>
      </c>
      <c r="E246" s="317">
        <f t="shared" si="14"/>
        <v>290.30400000000003</v>
      </c>
      <c r="F246" s="272">
        <v>0.26889830508474577</v>
      </c>
      <c r="G246" s="273">
        <v>1E-3</v>
      </c>
      <c r="H246" s="267">
        <f t="shared" si="16"/>
        <v>0</v>
      </c>
      <c r="I246" s="267">
        <f t="shared" si="17"/>
        <v>0</v>
      </c>
      <c r="J246" s="293">
        <v>145.15200000000002</v>
      </c>
      <c r="K246" s="272">
        <f t="shared" si="15"/>
        <v>120.96000000000002</v>
      </c>
      <c r="L246" s="292"/>
      <c r="M246" s="292"/>
    </row>
    <row r="247" spans="1:13" x14ac:dyDescent="0.2">
      <c r="A247" s="274">
        <v>246</v>
      </c>
      <c r="B247" s="269" t="s">
        <v>435</v>
      </c>
      <c r="C247" s="270" t="s">
        <v>436</v>
      </c>
      <c r="D247" s="271">
        <f>VLOOKUP(C247,'4'!C35:D147,2,0)</f>
        <v>0</v>
      </c>
      <c r="E247" s="317">
        <f t="shared" si="14"/>
        <v>144.3240912</v>
      </c>
      <c r="F247" s="272">
        <v>5.8999999999999997E-2</v>
      </c>
      <c r="G247" s="273">
        <v>6.6680327868852462E-5</v>
      </c>
      <c r="H247" s="267">
        <f t="shared" si="16"/>
        <v>0</v>
      </c>
      <c r="I247" s="267">
        <f t="shared" si="17"/>
        <v>0</v>
      </c>
      <c r="J247" s="293">
        <v>72.162045599999999</v>
      </c>
      <c r="K247" s="272">
        <f t="shared" si="15"/>
        <v>60.135038000000002</v>
      </c>
      <c r="L247" s="292"/>
      <c r="M247" s="292"/>
    </row>
    <row r="248" spans="1:13" x14ac:dyDescent="0.2">
      <c r="A248" s="268">
        <v>247</v>
      </c>
      <c r="B248" s="269" t="s">
        <v>437</v>
      </c>
      <c r="C248" s="270" t="s">
        <v>1696</v>
      </c>
      <c r="D248" s="271">
        <f>VLOOKUP(C248,'4'!C36:D148,2,0)</f>
        <v>0</v>
      </c>
      <c r="E248" s="317">
        <f t="shared" si="14"/>
        <v>140.26986074999999</v>
      </c>
      <c r="F248" s="272">
        <v>5.6380028173423066E-2</v>
      </c>
      <c r="G248" s="273">
        <v>6.6677101267804037E-5</v>
      </c>
      <c r="H248" s="267">
        <f t="shared" si="16"/>
        <v>0</v>
      </c>
      <c r="I248" s="267">
        <f t="shared" si="17"/>
        <v>0</v>
      </c>
      <c r="J248" s="293">
        <v>70.134930374999996</v>
      </c>
      <c r="K248" s="272">
        <f t="shared" si="15"/>
        <v>58.445775312499997</v>
      </c>
      <c r="L248" s="292"/>
      <c r="M248" s="292"/>
    </row>
    <row r="249" spans="1:13" x14ac:dyDescent="0.2">
      <c r="A249" s="274">
        <v>248</v>
      </c>
      <c r="B249" s="269" t="s">
        <v>438</v>
      </c>
      <c r="C249" s="270" t="s">
        <v>1697</v>
      </c>
      <c r="D249" s="271">
        <f>VLOOKUP(C249,'4'!C37:D149,2,0)</f>
        <v>0</v>
      </c>
      <c r="E249" s="317">
        <f t="shared" si="14"/>
        <v>282.15164444999994</v>
      </c>
      <c r="F249" s="272">
        <v>8.4369943820224724E-2</v>
      </c>
      <c r="G249" s="273">
        <v>9.9999999999999991E-5</v>
      </c>
      <c r="H249" s="267">
        <f t="shared" si="16"/>
        <v>0</v>
      </c>
      <c r="I249" s="267">
        <f t="shared" si="17"/>
        <v>0</v>
      </c>
      <c r="J249" s="293">
        <v>141.07582222499997</v>
      </c>
      <c r="K249" s="272">
        <f t="shared" si="15"/>
        <v>117.56318518749998</v>
      </c>
      <c r="L249" s="292"/>
      <c r="M249" s="292"/>
    </row>
    <row r="250" spans="1:13" x14ac:dyDescent="0.2">
      <c r="A250" s="268">
        <v>249</v>
      </c>
      <c r="B250" s="269" t="s">
        <v>439</v>
      </c>
      <c r="C250" s="270" t="s">
        <v>440</v>
      </c>
      <c r="D250" s="271">
        <f>VLOOKUP(C250,'4'!C38:D150,2,0)</f>
        <v>0</v>
      </c>
      <c r="E250" s="317">
        <f t="shared" si="14"/>
        <v>211.91088075000002</v>
      </c>
      <c r="F250" s="272">
        <v>9.2230094178082186E-2</v>
      </c>
      <c r="G250" s="273">
        <v>1.25E-4</v>
      </c>
      <c r="H250" s="267">
        <f t="shared" si="16"/>
        <v>0</v>
      </c>
      <c r="I250" s="267">
        <f t="shared" si="17"/>
        <v>0</v>
      </c>
      <c r="J250" s="293">
        <v>105.95544037500001</v>
      </c>
      <c r="K250" s="272">
        <f t="shared" si="15"/>
        <v>88.296200312500005</v>
      </c>
      <c r="L250" s="292"/>
      <c r="M250" s="292"/>
    </row>
    <row r="251" spans="1:13" x14ac:dyDescent="0.2">
      <c r="A251" s="274">
        <v>250</v>
      </c>
      <c r="B251" s="269" t="s">
        <v>441</v>
      </c>
      <c r="C251" s="270" t="s">
        <v>442</v>
      </c>
      <c r="D251" s="271">
        <f>VLOOKUP(C251,'4'!C39:D151,2,0)</f>
        <v>0</v>
      </c>
      <c r="E251" s="317">
        <f t="shared" si="14"/>
        <v>214.14152159999998</v>
      </c>
      <c r="F251" s="272">
        <v>9.1530001178828244E-2</v>
      </c>
      <c r="G251" s="273">
        <v>1.2501473535305905E-4</v>
      </c>
      <c r="H251" s="267">
        <f t="shared" si="16"/>
        <v>0</v>
      </c>
      <c r="I251" s="267">
        <f t="shared" si="17"/>
        <v>0</v>
      </c>
      <c r="J251" s="293">
        <v>107.07076079999999</v>
      </c>
      <c r="K251" s="272">
        <f t="shared" si="15"/>
        <v>89.225633999999999</v>
      </c>
      <c r="L251" s="292"/>
      <c r="M251" s="292"/>
    </row>
    <row r="252" spans="1:13" x14ac:dyDescent="0.2">
      <c r="A252" s="268">
        <v>251</v>
      </c>
      <c r="B252" s="269" t="s">
        <v>443</v>
      </c>
      <c r="C252" s="270" t="s">
        <v>444</v>
      </c>
      <c r="D252" s="271">
        <f>VLOOKUP(C252,'4'!C40:D152,2,0)</f>
        <v>0</v>
      </c>
      <c r="E252" s="317">
        <f t="shared" si="14"/>
        <v>230.3910075</v>
      </c>
      <c r="F252" s="272">
        <v>0.10442004889975549</v>
      </c>
      <c r="G252" s="273">
        <v>1.250203748981255E-4</v>
      </c>
      <c r="H252" s="267">
        <f t="shared" ref="H252:H283" si="18">F252*D252</f>
        <v>0</v>
      </c>
      <c r="I252" s="267">
        <f t="shared" ref="I252:I283" si="19">G252*D252</f>
        <v>0</v>
      </c>
      <c r="J252" s="293">
        <v>115.19550375</v>
      </c>
      <c r="K252" s="272">
        <f t="shared" si="15"/>
        <v>95.99625312500001</v>
      </c>
      <c r="L252" s="292"/>
      <c r="M252" s="292"/>
    </row>
    <row r="253" spans="1:13" x14ac:dyDescent="0.2">
      <c r="A253" s="274">
        <v>252</v>
      </c>
      <c r="B253" s="269" t="s">
        <v>445</v>
      </c>
      <c r="C253" s="270" t="s">
        <v>446</v>
      </c>
      <c r="D253" s="271">
        <f>VLOOKUP(C253,'4'!C41:D153,2,0)</f>
        <v>0</v>
      </c>
      <c r="E253" s="317">
        <f t="shared" si="14"/>
        <v>271.38920939999997</v>
      </c>
      <c r="F253" s="272">
        <v>0.115</v>
      </c>
      <c r="G253" s="273">
        <v>1.6666666666666669E-4</v>
      </c>
      <c r="H253" s="267">
        <f t="shared" si="18"/>
        <v>0</v>
      </c>
      <c r="I253" s="267">
        <f t="shared" si="19"/>
        <v>0</v>
      </c>
      <c r="J253" s="293">
        <v>135.69460469999999</v>
      </c>
      <c r="K253" s="272">
        <f t="shared" si="15"/>
        <v>113.07883724999999</v>
      </c>
      <c r="L253" s="292"/>
      <c r="M253" s="292"/>
    </row>
    <row r="254" spans="1:13" x14ac:dyDescent="0.2">
      <c r="A254" s="268">
        <v>253</v>
      </c>
      <c r="B254" s="269" t="s">
        <v>447</v>
      </c>
      <c r="C254" s="270" t="s">
        <v>448</v>
      </c>
      <c r="D254" s="271">
        <f>VLOOKUP(C254,'4'!C42:D154,2,0)</f>
        <v>0</v>
      </c>
      <c r="E254" s="317">
        <f t="shared" si="14"/>
        <v>263.06908184999992</v>
      </c>
      <c r="F254" s="272">
        <v>0.11117002288329519</v>
      </c>
      <c r="G254" s="273">
        <v>1.6670480549199086E-4</v>
      </c>
      <c r="H254" s="267">
        <f t="shared" si="18"/>
        <v>0</v>
      </c>
      <c r="I254" s="267">
        <f t="shared" si="19"/>
        <v>0</v>
      </c>
      <c r="J254" s="293">
        <v>131.53454092499996</v>
      </c>
      <c r="K254" s="272">
        <f t="shared" si="15"/>
        <v>109.61211743749998</v>
      </c>
      <c r="L254" s="292"/>
      <c r="M254" s="292"/>
    </row>
    <row r="255" spans="1:13" x14ac:dyDescent="0.2">
      <c r="A255" s="274">
        <v>254</v>
      </c>
      <c r="B255" s="269" t="s">
        <v>449</v>
      </c>
      <c r="C255" s="270" t="s">
        <v>450</v>
      </c>
      <c r="D255" s="271">
        <f>VLOOKUP(C255,'4'!C43:D155,2,0)</f>
        <v>0</v>
      </c>
      <c r="E255" s="317">
        <f t="shared" si="14"/>
        <v>317.06035964999995</v>
      </c>
      <c r="F255" s="272">
        <v>0.12676998738965953</v>
      </c>
      <c r="G255" s="273">
        <v>2.0000000000000001E-4</v>
      </c>
      <c r="H255" s="267">
        <f t="shared" si="18"/>
        <v>0</v>
      </c>
      <c r="I255" s="267">
        <f t="shared" si="19"/>
        <v>0</v>
      </c>
      <c r="J255" s="293">
        <v>158.53017982499998</v>
      </c>
      <c r="K255" s="272">
        <f t="shared" si="15"/>
        <v>132.10848318749998</v>
      </c>
      <c r="L255" s="292"/>
      <c r="M255" s="292"/>
    </row>
    <row r="256" spans="1:13" x14ac:dyDescent="0.2">
      <c r="A256" s="268">
        <v>255</v>
      </c>
      <c r="B256" s="269" t="s">
        <v>451</v>
      </c>
      <c r="C256" s="270" t="s">
        <v>452</v>
      </c>
      <c r="D256" s="271">
        <f>VLOOKUP(C256,'4'!C44:D156,2,0)</f>
        <v>0</v>
      </c>
      <c r="E256" s="317">
        <f t="shared" si="14"/>
        <v>395.40958424999991</v>
      </c>
      <c r="F256" s="272">
        <v>0.16500000000000001</v>
      </c>
      <c r="G256" s="273">
        <v>2.5000000000000001E-4</v>
      </c>
      <c r="H256" s="267">
        <f t="shared" si="18"/>
        <v>0</v>
      </c>
      <c r="I256" s="267">
        <f t="shared" si="19"/>
        <v>0</v>
      </c>
      <c r="J256" s="293">
        <v>197.70479212499995</v>
      </c>
      <c r="K256" s="272">
        <f t="shared" si="15"/>
        <v>164.75399343749996</v>
      </c>
      <c r="L256" s="292"/>
      <c r="M256" s="292"/>
    </row>
    <row r="257" spans="1:13" x14ac:dyDescent="0.2">
      <c r="A257" s="274">
        <v>256</v>
      </c>
      <c r="B257" s="269" t="s">
        <v>453</v>
      </c>
      <c r="C257" s="270" t="s">
        <v>454</v>
      </c>
      <c r="D257" s="271">
        <f>VLOOKUP(C257,'4'!C45:D157,2,0)</f>
        <v>0</v>
      </c>
      <c r="E257" s="317">
        <f t="shared" si="14"/>
        <v>752.05160744999989</v>
      </c>
      <c r="F257" s="272">
        <v>0.33600000000000002</v>
      </c>
      <c r="G257" s="273">
        <v>4.7598627787307038E-4</v>
      </c>
      <c r="H257" s="267">
        <f t="shared" si="18"/>
        <v>0</v>
      </c>
      <c r="I257" s="267">
        <f t="shared" si="19"/>
        <v>0</v>
      </c>
      <c r="J257" s="293">
        <v>376.02580372499995</v>
      </c>
      <c r="K257" s="272">
        <f t="shared" si="15"/>
        <v>313.35483643749996</v>
      </c>
      <c r="L257" s="292"/>
      <c r="M257" s="292"/>
    </row>
    <row r="258" spans="1:13" x14ac:dyDescent="0.2">
      <c r="A258" s="268">
        <v>257</v>
      </c>
      <c r="B258" s="269" t="s">
        <v>455</v>
      </c>
      <c r="C258" s="270" t="s">
        <v>456</v>
      </c>
      <c r="D258" s="271">
        <f>VLOOKUP(C258,'4'!C46:D158,2,0)</f>
        <v>0</v>
      </c>
      <c r="E258" s="317">
        <f t="shared" si="14"/>
        <v>1231.3951594499999</v>
      </c>
      <c r="F258" s="272">
        <v>0.50800000000000001</v>
      </c>
      <c r="G258" s="273">
        <v>8.337837837837838E-4</v>
      </c>
      <c r="H258" s="267">
        <f t="shared" si="18"/>
        <v>0</v>
      </c>
      <c r="I258" s="267">
        <f t="shared" si="19"/>
        <v>0</v>
      </c>
      <c r="J258" s="293">
        <v>615.69757972499997</v>
      </c>
      <c r="K258" s="272">
        <f t="shared" si="15"/>
        <v>513.08131643750005</v>
      </c>
      <c r="L258" s="292"/>
      <c r="M258" s="292"/>
    </row>
    <row r="259" spans="1:13" x14ac:dyDescent="0.2">
      <c r="A259" s="274">
        <v>258</v>
      </c>
      <c r="B259" s="269" t="s">
        <v>457</v>
      </c>
      <c r="C259" s="270" t="s">
        <v>458</v>
      </c>
      <c r="D259" s="271">
        <f>VLOOKUP(C259,'4'!C47:D159,2,0)</f>
        <v>0</v>
      </c>
      <c r="E259" s="317">
        <f t="shared" ref="E259:E322" si="20">J259*2</f>
        <v>144.3240912</v>
      </c>
      <c r="F259" s="272">
        <v>6.9999999999999993E-2</v>
      </c>
      <c r="G259" s="273">
        <v>6.671388101983003E-5</v>
      </c>
      <c r="H259" s="267">
        <f t="shared" si="18"/>
        <v>0</v>
      </c>
      <c r="I259" s="267">
        <f t="shared" si="19"/>
        <v>0</v>
      </c>
      <c r="J259" s="293">
        <v>72.162045599999999</v>
      </c>
      <c r="K259" s="272">
        <f t="shared" ref="K259:K321" si="21">J259/1.2</f>
        <v>60.135038000000002</v>
      </c>
      <c r="L259" s="292"/>
      <c r="M259" s="292"/>
    </row>
    <row r="260" spans="1:13" x14ac:dyDescent="0.2">
      <c r="A260" s="268">
        <v>259</v>
      </c>
      <c r="B260" s="269" t="s">
        <v>459</v>
      </c>
      <c r="C260" s="270" t="s">
        <v>460</v>
      </c>
      <c r="D260" s="271">
        <f>VLOOKUP(C260,'4'!C48:D160,2,0)</f>
        <v>0</v>
      </c>
      <c r="E260" s="317">
        <f t="shared" si="20"/>
        <v>168.38284499999997</v>
      </c>
      <c r="F260" s="272">
        <v>7.5939963797264684E-2</v>
      </c>
      <c r="G260" s="273">
        <v>8.0048270313757045E-5</v>
      </c>
      <c r="H260" s="267">
        <f t="shared" si="18"/>
        <v>0</v>
      </c>
      <c r="I260" s="267">
        <f t="shared" si="19"/>
        <v>0</v>
      </c>
      <c r="J260" s="293">
        <v>84.191422499999987</v>
      </c>
      <c r="K260" s="272">
        <f t="shared" si="21"/>
        <v>70.159518749999989</v>
      </c>
      <c r="L260" s="292"/>
      <c r="M260" s="292"/>
    </row>
    <row r="261" spans="1:13" x14ac:dyDescent="0.2">
      <c r="A261" s="274">
        <v>260</v>
      </c>
      <c r="B261" s="269" t="s">
        <v>461</v>
      </c>
      <c r="C261" s="270" t="s">
        <v>462</v>
      </c>
      <c r="D261" s="271">
        <f>VLOOKUP(C261,'4'!C49:D161,2,0)</f>
        <v>0</v>
      </c>
      <c r="E261" s="317">
        <f t="shared" si="20"/>
        <v>333.88946999999996</v>
      </c>
      <c r="F261" s="272">
        <v>0.10110000000000001</v>
      </c>
      <c r="G261" s="273">
        <v>1.25E-4</v>
      </c>
      <c r="H261" s="267">
        <f t="shared" si="18"/>
        <v>0</v>
      </c>
      <c r="I261" s="267">
        <f t="shared" si="19"/>
        <v>0</v>
      </c>
      <c r="J261" s="293">
        <v>166.94473499999998</v>
      </c>
      <c r="K261" s="272">
        <f t="shared" si="21"/>
        <v>139.12061249999999</v>
      </c>
      <c r="L261" s="292"/>
      <c r="M261" s="292"/>
    </row>
    <row r="262" spans="1:13" x14ac:dyDescent="0.2">
      <c r="A262" s="268">
        <v>261</v>
      </c>
      <c r="B262" s="269" t="s">
        <v>463</v>
      </c>
      <c r="C262" s="270" t="s">
        <v>464</v>
      </c>
      <c r="D262" s="271">
        <f>VLOOKUP(C262,'4'!C50:D162,2,0)</f>
        <v>0</v>
      </c>
      <c r="E262" s="317">
        <f t="shared" si="20"/>
        <v>243.88361999999995</v>
      </c>
      <c r="F262" s="272">
        <v>0.10100000000000001</v>
      </c>
      <c r="G262" s="273">
        <v>1.2496147919876735E-4</v>
      </c>
      <c r="H262" s="267">
        <f t="shared" si="18"/>
        <v>0</v>
      </c>
      <c r="I262" s="267">
        <f t="shared" si="19"/>
        <v>0</v>
      </c>
      <c r="J262" s="293">
        <v>121.94180999999998</v>
      </c>
      <c r="K262" s="272">
        <f t="shared" si="21"/>
        <v>101.61817499999998</v>
      </c>
      <c r="L262" s="292"/>
      <c r="M262" s="292"/>
    </row>
    <row r="263" spans="1:13" x14ac:dyDescent="0.2">
      <c r="A263" s="274">
        <v>262</v>
      </c>
      <c r="B263" s="269" t="s">
        <v>465</v>
      </c>
      <c r="C263" s="270" t="s">
        <v>466</v>
      </c>
      <c r="D263" s="271">
        <f>VLOOKUP(C263,'4'!C51:D163,2,0)</f>
        <v>0</v>
      </c>
      <c r="E263" s="317">
        <f t="shared" si="20"/>
        <v>214.14152159999998</v>
      </c>
      <c r="F263" s="272">
        <v>0.10014001530221882</v>
      </c>
      <c r="G263" s="273">
        <v>1.2501912777352714E-4</v>
      </c>
      <c r="H263" s="267">
        <f t="shared" si="18"/>
        <v>0</v>
      </c>
      <c r="I263" s="267">
        <f t="shared" si="19"/>
        <v>0</v>
      </c>
      <c r="J263" s="293">
        <v>107.07076079999999</v>
      </c>
      <c r="K263" s="272">
        <f t="shared" si="21"/>
        <v>89.225633999999999</v>
      </c>
      <c r="L263" s="292"/>
      <c r="M263" s="292"/>
    </row>
    <row r="264" spans="1:13" x14ac:dyDescent="0.2">
      <c r="A264" s="268">
        <v>263</v>
      </c>
      <c r="B264" s="269" t="s">
        <v>467</v>
      </c>
      <c r="C264" s="270" t="s">
        <v>468</v>
      </c>
      <c r="D264" s="271">
        <f>VLOOKUP(C264,'4'!C52:D164,2,0)</f>
        <v>0</v>
      </c>
      <c r="E264" s="317">
        <f t="shared" si="20"/>
        <v>297.04409999999996</v>
      </c>
      <c r="F264" s="272">
        <v>0.13457007518796993</v>
      </c>
      <c r="G264" s="273">
        <v>1.4285714285714284E-4</v>
      </c>
      <c r="H264" s="267">
        <f t="shared" si="18"/>
        <v>0</v>
      </c>
      <c r="I264" s="267">
        <f t="shared" si="19"/>
        <v>0</v>
      </c>
      <c r="J264" s="293">
        <v>148.52204999999998</v>
      </c>
      <c r="K264" s="272">
        <f t="shared" si="21"/>
        <v>123.76837499999999</v>
      </c>
      <c r="L264" s="292"/>
      <c r="M264" s="292"/>
    </row>
    <row r="265" spans="1:13" x14ac:dyDescent="0.2">
      <c r="A265" s="274">
        <v>264</v>
      </c>
      <c r="B265" s="269" t="s">
        <v>469</v>
      </c>
      <c r="C265" s="270" t="s">
        <v>470</v>
      </c>
      <c r="D265" s="271">
        <f>VLOOKUP(C265,'4'!C53:D165,2,0)</f>
        <v>0</v>
      </c>
      <c r="E265" s="317">
        <f t="shared" si="20"/>
        <v>271.38920939999997</v>
      </c>
      <c r="F265" s="272">
        <v>0.126</v>
      </c>
      <c r="G265" s="273">
        <v>1.6674848633611519E-4</v>
      </c>
      <c r="H265" s="267">
        <f t="shared" si="18"/>
        <v>0</v>
      </c>
      <c r="I265" s="267">
        <f t="shared" si="19"/>
        <v>0</v>
      </c>
      <c r="J265" s="293">
        <v>135.69460469999999</v>
      </c>
      <c r="K265" s="272">
        <f t="shared" si="21"/>
        <v>113.07883724999999</v>
      </c>
      <c r="L265" s="292"/>
      <c r="M265" s="292"/>
    </row>
    <row r="266" spans="1:13" x14ac:dyDescent="0.2">
      <c r="A266" s="268">
        <v>265</v>
      </c>
      <c r="B266" s="269" t="s">
        <v>471</v>
      </c>
      <c r="C266" s="270" t="s">
        <v>472</v>
      </c>
      <c r="D266" s="271">
        <f>VLOOKUP(C266,'4'!C54:D166,2,0)</f>
        <v>0</v>
      </c>
      <c r="E266" s="317">
        <f t="shared" si="20"/>
        <v>286.43184000000002</v>
      </c>
      <c r="F266" s="272">
        <v>0.12827000127599847</v>
      </c>
      <c r="G266" s="273">
        <v>1.9994896006124793E-4</v>
      </c>
      <c r="H266" s="267">
        <f t="shared" si="18"/>
        <v>0</v>
      </c>
      <c r="I266" s="267">
        <f t="shared" si="19"/>
        <v>0</v>
      </c>
      <c r="J266" s="293">
        <v>143.21592000000001</v>
      </c>
      <c r="K266" s="272">
        <f t="shared" si="21"/>
        <v>119.34660000000001</v>
      </c>
      <c r="L266" s="292"/>
      <c r="M266" s="292"/>
    </row>
    <row r="267" spans="1:13" x14ac:dyDescent="0.2">
      <c r="A267" s="274">
        <v>266</v>
      </c>
      <c r="B267" s="269" t="s">
        <v>473</v>
      </c>
      <c r="C267" s="270" t="s">
        <v>474</v>
      </c>
      <c r="D267" s="271">
        <f>VLOOKUP(C267,'4'!C55:D167,2,0)</f>
        <v>0</v>
      </c>
      <c r="E267" s="317">
        <f t="shared" si="20"/>
        <v>353.27915999999993</v>
      </c>
      <c r="F267" s="272">
        <v>0.15946998514115898</v>
      </c>
      <c r="G267" s="273">
        <v>2.5007429420505201E-4</v>
      </c>
      <c r="H267" s="267">
        <f t="shared" si="18"/>
        <v>0</v>
      </c>
      <c r="I267" s="267">
        <f t="shared" si="19"/>
        <v>0</v>
      </c>
      <c r="J267" s="293">
        <v>176.63957999999997</v>
      </c>
      <c r="K267" s="272">
        <f t="shared" si="21"/>
        <v>147.19964999999999</v>
      </c>
      <c r="L267" s="292"/>
      <c r="M267" s="292"/>
    </row>
    <row r="268" spans="1:13" x14ac:dyDescent="0.2">
      <c r="A268" s="268">
        <v>267</v>
      </c>
      <c r="B268" s="269" t="s">
        <v>475</v>
      </c>
      <c r="C268" s="270" t="s">
        <v>476</v>
      </c>
      <c r="D268" s="271">
        <f>VLOOKUP(C268,'4'!C56:D168,2,0)</f>
        <v>0</v>
      </c>
      <c r="E268" s="317">
        <f t="shared" si="20"/>
        <v>469.96442999999988</v>
      </c>
      <c r="F268" s="272">
        <v>0.21099999999999999</v>
      </c>
      <c r="G268" s="273">
        <v>3.3323782234957023E-4</v>
      </c>
      <c r="H268" s="267">
        <f t="shared" si="18"/>
        <v>0</v>
      </c>
      <c r="I268" s="267">
        <f t="shared" si="19"/>
        <v>0</v>
      </c>
      <c r="J268" s="293">
        <v>234.98221499999994</v>
      </c>
      <c r="K268" s="272">
        <f t="shared" si="21"/>
        <v>195.81851249999997</v>
      </c>
      <c r="L268" s="292"/>
      <c r="M268" s="292"/>
    </row>
    <row r="269" spans="1:13" x14ac:dyDescent="0.2">
      <c r="A269" s="274">
        <v>268</v>
      </c>
      <c r="B269" s="269" t="s">
        <v>477</v>
      </c>
      <c r="C269" s="270" t="s">
        <v>478</v>
      </c>
      <c r="D269" s="271">
        <f>VLOOKUP(C269,'4'!C57:D169,2,0)</f>
        <v>0</v>
      </c>
      <c r="E269" s="317">
        <f t="shared" si="20"/>
        <v>813.02804999999989</v>
      </c>
      <c r="F269" s="272">
        <v>0.36599999999999999</v>
      </c>
      <c r="G269" s="273">
        <v>4.7656250000000004E-4</v>
      </c>
      <c r="H269" s="267">
        <f t="shared" si="18"/>
        <v>0</v>
      </c>
      <c r="I269" s="267">
        <f t="shared" si="19"/>
        <v>0</v>
      </c>
      <c r="J269" s="293">
        <v>406.51402499999995</v>
      </c>
      <c r="K269" s="272">
        <f t="shared" si="21"/>
        <v>338.76168749999999</v>
      </c>
      <c r="L269" s="292"/>
      <c r="M269" s="292"/>
    </row>
    <row r="270" spans="1:13" x14ac:dyDescent="0.2">
      <c r="A270" s="268">
        <v>269</v>
      </c>
      <c r="B270" s="269" t="s">
        <v>479</v>
      </c>
      <c r="C270" s="270" t="s">
        <v>480</v>
      </c>
      <c r="D270" s="271">
        <f>VLOOKUP(C270,'4'!C58:D170,2,0)</f>
        <v>0</v>
      </c>
      <c r="E270" s="317">
        <f t="shared" si="20"/>
        <v>1231.3951594499999</v>
      </c>
      <c r="F270" s="272">
        <v>0.54600000000000004</v>
      </c>
      <c r="G270" s="273">
        <v>8.3333333333333339E-4</v>
      </c>
      <c r="H270" s="267">
        <f t="shared" si="18"/>
        <v>0</v>
      </c>
      <c r="I270" s="267">
        <f t="shared" si="19"/>
        <v>0</v>
      </c>
      <c r="J270" s="293">
        <v>615.69757972499997</v>
      </c>
      <c r="K270" s="272">
        <f t="shared" si="21"/>
        <v>513.08131643750005</v>
      </c>
      <c r="L270" s="292"/>
      <c r="M270" s="292"/>
    </row>
    <row r="271" spans="1:13" x14ac:dyDescent="0.2">
      <c r="A271" s="274">
        <v>270</v>
      </c>
      <c r="B271" s="269" t="s">
        <v>481</v>
      </c>
      <c r="C271" s="270" t="s">
        <v>482</v>
      </c>
      <c r="D271" s="271">
        <f>VLOOKUP(C271,'4'!C59:D171,2,0)</f>
        <v>0</v>
      </c>
      <c r="E271" s="317">
        <f t="shared" si="20"/>
        <v>57.891109499999999</v>
      </c>
      <c r="F271" s="272">
        <v>0.04</v>
      </c>
      <c r="G271" s="273">
        <v>1E-4</v>
      </c>
      <c r="H271" s="267">
        <f t="shared" si="18"/>
        <v>0</v>
      </c>
      <c r="I271" s="267">
        <f t="shared" si="19"/>
        <v>0</v>
      </c>
      <c r="J271" s="293">
        <v>28.945554749999999</v>
      </c>
      <c r="K271" s="272">
        <f t="shared" si="21"/>
        <v>24.121295625000002</v>
      </c>
      <c r="L271" s="292"/>
      <c r="M271" s="292"/>
    </row>
    <row r="272" spans="1:13" x14ac:dyDescent="0.2">
      <c r="A272" s="268">
        <v>271</v>
      </c>
      <c r="B272" s="269" t="s">
        <v>483</v>
      </c>
      <c r="C272" s="270" t="s">
        <v>484</v>
      </c>
      <c r="D272" s="271">
        <f>VLOOKUP(C272,'4'!C60:D172,2,0)</f>
        <v>0</v>
      </c>
      <c r="E272" s="317">
        <f t="shared" si="20"/>
        <v>92.776049999999998</v>
      </c>
      <c r="F272" s="272">
        <v>6.2300224466891138E-2</v>
      </c>
      <c r="G272" s="273">
        <v>1.2514029180695846E-4</v>
      </c>
      <c r="H272" s="267">
        <f t="shared" si="18"/>
        <v>0</v>
      </c>
      <c r="I272" s="267">
        <f t="shared" si="19"/>
        <v>0</v>
      </c>
      <c r="J272" s="293">
        <v>46.388024999999999</v>
      </c>
      <c r="K272" s="272">
        <f t="shared" si="21"/>
        <v>38.656687500000004</v>
      </c>
      <c r="L272" s="292"/>
      <c r="M272" s="292"/>
    </row>
    <row r="273" spans="1:13" x14ac:dyDescent="0.2">
      <c r="A273" s="274">
        <v>272</v>
      </c>
      <c r="B273" s="269" t="s">
        <v>485</v>
      </c>
      <c r="C273" s="270" t="s">
        <v>486</v>
      </c>
      <c r="D273" s="271">
        <f>VLOOKUP(C273,'4'!C61:D173,2,0)</f>
        <v>0</v>
      </c>
      <c r="E273" s="317">
        <f t="shared" si="20"/>
        <v>69.428906999999995</v>
      </c>
      <c r="F273" s="272">
        <v>5.8000000000000003E-2</v>
      </c>
      <c r="G273" s="273">
        <v>1.6683673469387755E-4</v>
      </c>
      <c r="H273" s="267">
        <f t="shared" si="18"/>
        <v>0</v>
      </c>
      <c r="I273" s="267">
        <f t="shared" si="19"/>
        <v>0</v>
      </c>
      <c r="J273" s="293">
        <v>34.714453499999998</v>
      </c>
      <c r="K273" s="272">
        <f t="shared" si="21"/>
        <v>28.928711249999999</v>
      </c>
      <c r="L273" s="292"/>
      <c r="M273" s="292"/>
    </row>
    <row r="274" spans="1:13" x14ac:dyDescent="0.2">
      <c r="A274" s="268">
        <v>273</v>
      </c>
      <c r="B274" s="269" t="s">
        <v>487</v>
      </c>
      <c r="C274" s="270" t="s">
        <v>488</v>
      </c>
      <c r="D274" s="271">
        <f>VLOOKUP(C274,'4'!C62:D174,2,0)</f>
        <v>0</v>
      </c>
      <c r="E274" s="317">
        <f t="shared" si="20"/>
        <v>84.099595500000007</v>
      </c>
      <c r="F274" s="272">
        <v>6.4999999999999988E-2</v>
      </c>
      <c r="G274" s="273">
        <v>1.6666666666666666E-4</v>
      </c>
      <c r="H274" s="267">
        <f t="shared" si="18"/>
        <v>0</v>
      </c>
      <c r="I274" s="267">
        <f t="shared" si="19"/>
        <v>0</v>
      </c>
      <c r="J274" s="293">
        <v>42.049797750000003</v>
      </c>
      <c r="K274" s="272">
        <f t="shared" si="21"/>
        <v>35.041498125000004</v>
      </c>
      <c r="L274" s="292"/>
      <c r="M274" s="292"/>
    </row>
    <row r="275" spans="1:13" x14ac:dyDescent="0.2">
      <c r="A275" s="274">
        <v>274</v>
      </c>
      <c r="B275" s="269" t="s">
        <v>489</v>
      </c>
      <c r="C275" s="270" t="s">
        <v>490</v>
      </c>
      <c r="D275" s="271">
        <f>VLOOKUP(C275,'4'!C63:D175,2,0)</f>
        <v>0</v>
      </c>
      <c r="E275" s="317">
        <f t="shared" si="20"/>
        <v>96.226915500000004</v>
      </c>
      <c r="F275" s="272">
        <v>9.3300000000000008E-2</v>
      </c>
      <c r="G275" s="273">
        <v>3.3421052631578949E-4</v>
      </c>
      <c r="H275" s="267">
        <f t="shared" si="18"/>
        <v>0</v>
      </c>
      <c r="I275" s="267">
        <f t="shared" si="19"/>
        <v>0</v>
      </c>
      <c r="J275" s="293">
        <v>48.113457750000002</v>
      </c>
      <c r="K275" s="272">
        <f t="shared" si="21"/>
        <v>40.094548125000003</v>
      </c>
      <c r="L275" s="292"/>
      <c r="M275" s="292"/>
    </row>
    <row r="276" spans="1:13" x14ac:dyDescent="0.2">
      <c r="A276" s="268">
        <v>275</v>
      </c>
      <c r="B276" s="269" t="s">
        <v>491</v>
      </c>
      <c r="C276" s="270" t="s">
        <v>492</v>
      </c>
      <c r="D276" s="271">
        <f>VLOOKUP(C276,'4'!C64:D176,2,0)</f>
        <v>0</v>
      </c>
      <c r="E276" s="317">
        <f t="shared" si="20"/>
        <v>102.08845349999999</v>
      </c>
      <c r="F276" s="272">
        <v>9.6799999999999997E-2</v>
      </c>
      <c r="G276" s="273">
        <v>3.3383458646616543E-4</v>
      </c>
      <c r="H276" s="267">
        <f t="shared" si="18"/>
        <v>0</v>
      </c>
      <c r="I276" s="267">
        <f t="shared" si="19"/>
        <v>0</v>
      </c>
      <c r="J276" s="293">
        <v>51.044226749999993</v>
      </c>
      <c r="K276" s="272">
        <f t="shared" si="21"/>
        <v>42.536855624999994</v>
      </c>
      <c r="L276" s="292"/>
      <c r="M276" s="292"/>
    </row>
    <row r="277" spans="1:13" x14ac:dyDescent="0.2">
      <c r="A277" s="274">
        <v>276</v>
      </c>
      <c r="B277" s="269" t="s">
        <v>493</v>
      </c>
      <c r="C277" s="270" t="s">
        <v>494</v>
      </c>
      <c r="D277" s="271">
        <f>VLOOKUP(C277,'4'!C65:D177,2,0)</f>
        <v>0</v>
      </c>
      <c r="E277" s="317">
        <f t="shared" si="20"/>
        <v>134.95012199999999</v>
      </c>
      <c r="F277" s="272">
        <v>0.10960000000000002</v>
      </c>
      <c r="G277" s="273">
        <v>3.3388429752066116E-4</v>
      </c>
      <c r="H277" s="267">
        <f t="shared" si="18"/>
        <v>0</v>
      </c>
      <c r="I277" s="267">
        <f t="shared" si="19"/>
        <v>0</v>
      </c>
      <c r="J277" s="293">
        <v>67.475060999999997</v>
      </c>
      <c r="K277" s="272">
        <f t="shared" si="21"/>
        <v>56.229217499999997</v>
      </c>
      <c r="L277" s="292"/>
      <c r="M277" s="292"/>
    </row>
    <row r="278" spans="1:13" x14ac:dyDescent="0.2">
      <c r="A278" s="268">
        <v>277</v>
      </c>
      <c r="B278" s="269" t="s">
        <v>495</v>
      </c>
      <c r="C278" s="270" t="s">
        <v>496</v>
      </c>
      <c r="D278" s="271">
        <f>VLOOKUP(C278,'4'!C66:D178,2,0)</f>
        <v>0</v>
      </c>
      <c r="E278" s="317">
        <f t="shared" si="20"/>
        <v>72.241771499999999</v>
      </c>
      <c r="F278" s="272">
        <v>5.3999999999999999E-2</v>
      </c>
      <c r="G278" s="273">
        <v>1.25E-4</v>
      </c>
      <c r="H278" s="267">
        <f t="shared" si="18"/>
        <v>0</v>
      </c>
      <c r="I278" s="267">
        <f t="shared" si="19"/>
        <v>0</v>
      </c>
      <c r="J278" s="293">
        <v>36.120885749999999</v>
      </c>
      <c r="K278" s="272">
        <f t="shared" si="21"/>
        <v>30.100738124999999</v>
      </c>
      <c r="L278" s="292"/>
      <c r="M278" s="292"/>
    </row>
    <row r="279" spans="1:13" x14ac:dyDescent="0.2">
      <c r="A279" s="274">
        <v>278</v>
      </c>
      <c r="B279" s="269" t="s">
        <v>497</v>
      </c>
      <c r="C279" s="270" t="s">
        <v>498</v>
      </c>
      <c r="D279" s="271">
        <f>VLOOKUP(C279,'4'!C67:D179,2,0)</f>
        <v>0</v>
      </c>
      <c r="E279" s="317">
        <f t="shared" si="20"/>
        <v>119.68991100000001</v>
      </c>
      <c r="F279" s="272">
        <v>8.4000000000000005E-2</v>
      </c>
      <c r="G279" s="273">
        <v>1.4285714285714284E-4</v>
      </c>
      <c r="H279" s="267">
        <f t="shared" si="18"/>
        <v>0</v>
      </c>
      <c r="I279" s="267">
        <f t="shared" si="19"/>
        <v>0</v>
      </c>
      <c r="J279" s="293">
        <v>59.844955500000005</v>
      </c>
      <c r="K279" s="272">
        <f t="shared" si="21"/>
        <v>49.870796250000005</v>
      </c>
      <c r="L279" s="292"/>
      <c r="M279" s="292"/>
    </row>
    <row r="280" spans="1:13" x14ac:dyDescent="0.2">
      <c r="A280" s="268">
        <v>279</v>
      </c>
      <c r="B280" s="269" t="s">
        <v>499</v>
      </c>
      <c r="C280" s="270" t="s">
        <v>500</v>
      </c>
      <c r="D280" s="271">
        <f>VLOOKUP(C280,'4'!C68:D180,2,0)</f>
        <v>0</v>
      </c>
      <c r="E280" s="317">
        <f t="shared" si="20"/>
        <v>79.568693999999994</v>
      </c>
      <c r="F280" s="272">
        <v>6.7999999999999991E-2</v>
      </c>
      <c r="G280" s="273">
        <v>1.6666666666666666E-4</v>
      </c>
      <c r="H280" s="267">
        <f t="shared" si="18"/>
        <v>0</v>
      </c>
      <c r="I280" s="267">
        <f t="shared" si="19"/>
        <v>0</v>
      </c>
      <c r="J280" s="293">
        <v>39.784346999999997</v>
      </c>
      <c r="K280" s="272">
        <f t="shared" si="21"/>
        <v>33.153622499999997</v>
      </c>
      <c r="L280" s="292"/>
      <c r="M280" s="292"/>
    </row>
    <row r="281" spans="1:13" x14ac:dyDescent="0.2">
      <c r="A281" s="274">
        <v>280</v>
      </c>
      <c r="B281" s="269" t="s">
        <v>501</v>
      </c>
      <c r="C281" s="270" t="s">
        <v>502</v>
      </c>
      <c r="D281" s="271">
        <f>VLOOKUP(C281,'4'!C69:D181,2,0)</f>
        <v>0</v>
      </c>
      <c r="E281" s="317">
        <f t="shared" si="20"/>
        <v>114.01365149999999</v>
      </c>
      <c r="F281" s="272">
        <v>8.6999999999999994E-2</v>
      </c>
      <c r="G281" s="273">
        <v>1.9999999999999998E-4</v>
      </c>
      <c r="H281" s="267">
        <f t="shared" si="18"/>
        <v>0</v>
      </c>
      <c r="I281" s="267">
        <f t="shared" si="19"/>
        <v>0</v>
      </c>
      <c r="J281" s="293">
        <v>57.006825749999997</v>
      </c>
      <c r="K281" s="272">
        <f t="shared" si="21"/>
        <v>47.505688124999999</v>
      </c>
      <c r="L281" s="292"/>
      <c r="M281" s="292"/>
    </row>
    <row r="282" spans="1:13" x14ac:dyDescent="0.2">
      <c r="A282" s="268">
        <v>281</v>
      </c>
      <c r="B282" s="269" t="s">
        <v>503</v>
      </c>
      <c r="C282" s="270" t="s">
        <v>504</v>
      </c>
      <c r="D282" s="271">
        <f>VLOOKUP(C282,'4'!C70:D182,2,0)</f>
        <v>0</v>
      </c>
      <c r="E282" s="317">
        <f t="shared" si="20"/>
        <v>117.264447</v>
      </c>
      <c r="F282" s="272">
        <v>0.109</v>
      </c>
      <c r="G282" s="273">
        <v>3.3253012048192775E-4</v>
      </c>
      <c r="H282" s="267">
        <f t="shared" si="18"/>
        <v>0</v>
      </c>
      <c r="I282" s="267">
        <f t="shared" si="19"/>
        <v>0</v>
      </c>
      <c r="J282" s="293">
        <v>58.632223500000002</v>
      </c>
      <c r="K282" s="272">
        <f t="shared" si="21"/>
        <v>48.860186250000005</v>
      </c>
      <c r="L282" s="292"/>
      <c r="M282" s="292"/>
    </row>
    <row r="283" spans="1:13" x14ac:dyDescent="0.2">
      <c r="A283" s="274">
        <v>282</v>
      </c>
      <c r="B283" s="269" t="s">
        <v>505</v>
      </c>
      <c r="C283" s="270" t="s">
        <v>506</v>
      </c>
      <c r="D283" s="271">
        <f>VLOOKUP(C283,'4'!C71:D183,2,0)</f>
        <v>0</v>
      </c>
      <c r="E283" s="317">
        <f t="shared" si="20"/>
        <v>132.12041399999998</v>
      </c>
      <c r="F283" s="272">
        <v>0</v>
      </c>
      <c r="G283" s="273">
        <v>3.3424657534246574E-4</v>
      </c>
      <c r="H283" s="267">
        <f t="shared" si="18"/>
        <v>0</v>
      </c>
      <c r="I283" s="267">
        <f t="shared" si="19"/>
        <v>0</v>
      </c>
      <c r="J283" s="293">
        <v>66.060206999999991</v>
      </c>
      <c r="K283" s="272">
        <f t="shared" si="21"/>
        <v>55.050172499999995</v>
      </c>
      <c r="L283" s="292"/>
      <c r="M283" s="292"/>
    </row>
    <row r="284" spans="1:13" x14ac:dyDescent="0.2">
      <c r="A284" s="268">
        <v>283</v>
      </c>
      <c r="B284" s="269" t="s">
        <v>507</v>
      </c>
      <c r="C284" s="270" t="s">
        <v>508</v>
      </c>
      <c r="D284" s="271">
        <f>VLOOKUP(C284,'4'!C72:D184,2,0)</f>
        <v>0</v>
      </c>
      <c r="E284" s="317">
        <f t="shared" si="20"/>
        <v>174.06072900000001</v>
      </c>
      <c r="F284" s="272">
        <v>0.13100000000000001</v>
      </c>
      <c r="G284" s="273">
        <v>3.3293413173652697E-4</v>
      </c>
      <c r="H284" s="267">
        <f t="shared" ref="H284:H316" si="22">F284*D284</f>
        <v>0</v>
      </c>
      <c r="I284" s="267">
        <f t="shared" ref="I284:I316" si="23">G284*D284</f>
        <v>0</v>
      </c>
      <c r="J284" s="293">
        <v>87.030364500000005</v>
      </c>
      <c r="K284" s="272">
        <f t="shared" si="21"/>
        <v>72.525303750000006</v>
      </c>
      <c r="L284" s="292"/>
      <c r="M284" s="292"/>
    </row>
    <row r="285" spans="1:13" x14ac:dyDescent="0.2">
      <c r="A285" s="274">
        <v>284</v>
      </c>
      <c r="B285" s="269" t="s">
        <v>509</v>
      </c>
      <c r="C285" s="270" t="s">
        <v>510</v>
      </c>
      <c r="D285" s="271">
        <f>VLOOKUP(C285,'4'!C73:D185,2,0)</f>
        <v>0</v>
      </c>
      <c r="E285" s="317">
        <f t="shared" si="20"/>
        <v>61.024000499999993</v>
      </c>
      <c r="F285" s="272">
        <v>4.8000000000000001E-2</v>
      </c>
      <c r="G285" s="273">
        <v>1.332688247712878E-4</v>
      </c>
      <c r="H285" s="267">
        <f t="shared" si="22"/>
        <v>0</v>
      </c>
      <c r="I285" s="267">
        <f t="shared" si="23"/>
        <v>0</v>
      </c>
      <c r="J285" s="293">
        <v>30.512000249999996</v>
      </c>
      <c r="K285" s="272">
        <f t="shared" si="21"/>
        <v>25.426666874999999</v>
      </c>
      <c r="L285" s="292"/>
      <c r="M285" s="292"/>
    </row>
    <row r="286" spans="1:13" x14ac:dyDescent="0.2">
      <c r="A286" s="268">
        <v>285</v>
      </c>
      <c r="B286" s="269" t="s">
        <v>511</v>
      </c>
      <c r="C286" s="270" t="s">
        <v>512</v>
      </c>
      <c r="D286" s="271">
        <f>VLOOKUP(C286,'4'!C74:D186,2,0)</f>
        <v>0</v>
      </c>
      <c r="E286" s="317">
        <f t="shared" si="20"/>
        <v>155.64420000000001</v>
      </c>
      <c r="F286" s="272">
        <v>6.1300000000000007E-2</v>
      </c>
      <c r="G286" s="273">
        <v>1.6696428571428572E-4</v>
      </c>
      <c r="H286" s="267">
        <f t="shared" si="22"/>
        <v>0</v>
      </c>
      <c r="I286" s="267">
        <f t="shared" si="23"/>
        <v>0</v>
      </c>
      <c r="J286" s="293">
        <v>77.822100000000006</v>
      </c>
      <c r="K286" s="272">
        <f t="shared" si="21"/>
        <v>64.85175000000001</v>
      </c>
      <c r="L286" s="292"/>
      <c r="M286" s="292"/>
    </row>
    <row r="287" spans="1:13" x14ac:dyDescent="0.2">
      <c r="A287" s="274">
        <v>286</v>
      </c>
      <c r="B287" s="269" t="s">
        <v>513</v>
      </c>
      <c r="C287" s="270" t="s">
        <v>514</v>
      </c>
      <c r="D287" s="271">
        <f>VLOOKUP(C287,'4'!C75:D187,2,0)</f>
        <v>0</v>
      </c>
      <c r="E287" s="317">
        <f t="shared" si="20"/>
        <v>198.04364999999999</v>
      </c>
      <c r="F287" s="272">
        <v>1</v>
      </c>
      <c r="G287" s="273">
        <v>1.6923076923076923E-4</v>
      </c>
      <c r="H287" s="267">
        <f t="shared" si="22"/>
        <v>0</v>
      </c>
      <c r="I287" s="267">
        <f t="shared" si="23"/>
        <v>0</v>
      </c>
      <c r="J287" s="293">
        <v>99.021824999999993</v>
      </c>
      <c r="K287" s="272">
        <f t="shared" si="21"/>
        <v>82.518187499999996</v>
      </c>
      <c r="L287" s="292"/>
      <c r="M287" s="292"/>
    </row>
    <row r="288" spans="1:13" x14ac:dyDescent="0.2">
      <c r="A288" s="268">
        <v>287</v>
      </c>
      <c r="B288" s="269" t="s">
        <v>515</v>
      </c>
      <c r="C288" s="270" t="s">
        <v>516</v>
      </c>
      <c r="D288" s="271">
        <f>VLOOKUP(C288,'4'!C76:D188,2,0)</f>
        <v>0</v>
      </c>
      <c r="E288" s="317">
        <f t="shared" si="20"/>
        <v>75.694688999999997</v>
      </c>
      <c r="F288" s="272">
        <v>5.3999999999999992E-2</v>
      </c>
      <c r="G288" s="273">
        <v>1.6669495841113564E-4</v>
      </c>
      <c r="H288" s="267">
        <f t="shared" si="22"/>
        <v>0</v>
      </c>
      <c r="I288" s="267">
        <f t="shared" si="23"/>
        <v>0</v>
      </c>
      <c r="J288" s="293">
        <v>37.847344499999998</v>
      </c>
      <c r="K288" s="272">
        <f t="shared" si="21"/>
        <v>31.53945375</v>
      </c>
      <c r="L288" s="292"/>
      <c r="M288" s="292"/>
    </row>
    <row r="289" spans="1:13" x14ac:dyDescent="0.2">
      <c r="A289" s="274">
        <v>288</v>
      </c>
      <c r="B289" s="269" t="s">
        <v>517</v>
      </c>
      <c r="C289" s="270" t="s">
        <v>518</v>
      </c>
      <c r="D289" s="271">
        <f>VLOOKUP(C289,'4'!C77:D189,2,0)</f>
        <v>0</v>
      </c>
      <c r="E289" s="317">
        <f t="shared" si="20"/>
        <v>216.12690000000003</v>
      </c>
      <c r="F289" s="272">
        <v>0.18276000000000001</v>
      </c>
      <c r="G289" s="273">
        <v>1.9999999999999998E-4</v>
      </c>
      <c r="H289" s="267">
        <f t="shared" si="22"/>
        <v>0</v>
      </c>
      <c r="I289" s="267">
        <f t="shared" si="23"/>
        <v>0</v>
      </c>
      <c r="J289" s="293">
        <v>108.06345000000002</v>
      </c>
      <c r="K289" s="272">
        <f t="shared" si="21"/>
        <v>90.052875000000014</v>
      </c>
      <c r="L289" s="292"/>
      <c r="M289" s="292"/>
    </row>
    <row r="290" spans="1:13" x14ac:dyDescent="0.2">
      <c r="A290" s="268">
        <v>289</v>
      </c>
      <c r="B290" s="269" t="s">
        <v>519</v>
      </c>
      <c r="C290" s="270" t="s">
        <v>520</v>
      </c>
      <c r="D290" s="271">
        <f>VLOOKUP(C290,'4'!C78:D190,2,0)</f>
        <v>0</v>
      </c>
      <c r="E290" s="317">
        <f t="shared" si="20"/>
        <v>229.97790000000001</v>
      </c>
      <c r="F290" s="272">
        <v>1</v>
      </c>
      <c r="G290" s="273">
        <v>2.0000000000000001E-4</v>
      </c>
      <c r="H290" s="267">
        <f t="shared" si="22"/>
        <v>0</v>
      </c>
      <c r="I290" s="267">
        <f t="shared" si="23"/>
        <v>0</v>
      </c>
      <c r="J290" s="293">
        <v>114.98895</v>
      </c>
      <c r="K290" s="272">
        <f t="shared" si="21"/>
        <v>95.824125000000009</v>
      </c>
      <c r="L290" s="292"/>
      <c r="M290" s="292"/>
    </row>
    <row r="291" spans="1:13" x14ac:dyDescent="0.2">
      <c r="A291" s="274">
        <v>290</v>
      </c>
      <c r="B291" s="269" t="s">
        <v>521</v>
      </c>
      <c r="C291" s="270" t="s">
        <v>522</v>
      </c>
      <c r="D291" s="271">
        <f>VLOOKUP(C291,'4'!C79:D191,2,0)</f>
        <v>0</v>
      </c>
      <c r="E291" s="317">
        <f t="shared" si="20"/>
        <v>144.348795</v>
      </c>
      <c r="F291" s="272">
        <v>0.123</v>
      </c>
      <c r="G291" s="273">
        <v>5.5558683935322988E-4</v>
      </c>
      <c r="H291" s="267">
        <f t="shared" si="22"/>
        <v>0</v>
      </c>
      <c r="I291" s="267">
        <f t="shared" si="23"/>
        <v>0</v>
      </c>
      <c r="J291" s="293">
        <v>72.174397499999998</v>
      </c>
      <c r="K291" s="272">
        <f t="shared" si="21"/>
        <v>60.145331249999998</v>
      </c>
      <c r="L291" s="292"/>
      <c r="M291" s="292"/>
    </row>
    <row r="292" spans="1:13" x14ac:dyDescent="0.2">
      <c r="A292" s="268">
        <v>291</v>
      </c>
      <c r="B292" s="269" t="s">
        <v>523</v>
      </c>
      <c r="C292" s="270" t="s">
        <v>524</v>
      </c>
      <c r="D292" s="271">
        <f>VLOOKUP(C292,'4'!C80:D192,2,0)</f>
        <v>0</v>
      </c>
      <c r="E292" s="317">
        <f t="shared" si="20"/>
        <v>171.12995999999998</v>
      </c>
      <c r="F292" s="272">
        <v>0.15</v>
      </c>
      <c r="G292" s="273">
        <v>8.3333333333333328E-4</v>
      </c>
      <c r="H292" s="267">
        <f t="shared" si="22"/>
        <v>0</v>
      </c>
      <c r="I292" s="267">
        <f t="shared" si="23"/>
        <v>0</v>
      </c>
      <c r="J292" s="293">
        <v>85.564979999999991</v>
      </c>
      <c r="K292" s="272">
        <f t="shared" si="21"/>
        <v>71.304149999999993</v>
      </c>
      <c r="L292" s="292"/>
      <c r="M292" s="292"/>
    </row>
    <row r="293" spans="1:13" x14ac:dyDescent="0.2">
      <c r="A293" s="274">
        <v>292</v>
      </c>
      <c r="B293" s="269" t="s">
        <v>525</v>
      </c>
      <c r="C293" s="270" t="s">
        <v>526</v>
      </c>
      <c r="D293" s="271">
        <f>VLOOKUP(C293,'4'!C81:D193,2,0)</f>
        <v>0</v>
      </c>
      <c r="E293" s="317">
        <f t="shared" si="20"/>
        <v>207.38024999999999</v>
      </c>
      <c r="F293" s="272">
        <v>0.154</v>
      </c>
      <c r="G293" s="273">
        <v>8.3317445185891324E-4</v>
      </c>
      <c r="H293" s="267">
        <f t="shared" si="22"/>
        <v>0</v>
      </c>
      <c r="I293" s="267">
        <f t="shared" si="23"/>
        <v>0</v>
      </c>
      <c r="J293" s="293">
        <v>103.69012499999999</v>
      </c>
      <c r="K293" s="272">
        <f t="shared" si="21"/>
        <v>86.408437500000005</v>
      </c>
      <c r="L293" s="292"/>
      <c r="M293" s="292"/>
    </row>
    <row r="294" spans="1:13" x14ac:dyDescent="0.2">
      <c r="A294" s="268">
        <v>293</v>
      </c>
      <c r="B294" s="269" t="s">
        <v>1322</v>
      </c>
      <c r="C294" s="270" t="s">
        <v>1323</v>
      </c>
      <c r="D294" s="271"/>
      <c r="E294" s="317" t="e">
        <f t="shared" si="20"/>
        <v>#N/A</v>
      </c>
      <c r="F294" s="272">
        <v>0</v>
      </c>
      <c r="G294" s="273">
        <v>0</v>
      </c>
      <c r="H294" s="267">
        <f t="shared" si="22"/>
        <v>0</v>
      </c>
      <c r="I294" s="267">
        <f t="shared" si="23"/>
        <v>0</v>
      </c>
      <c r="J294" s="293" t="e">
        <v>#N/A</v>
      </c>
      <c r="K294" s="272"/>
      <c r="L294" s="292"/>
      <c r="M294" s="292"/>
    </row>
    <row r="295" spans="1:13" x14ac:dyDescent="0.2">
      <c r="A295" s="274">
        <v>294</v>
      </c>
      <c r="B295" s="269" t="s">
        <v>527</v>
      </c>
      <c r="C295" s="270" t="s">
        <v>528</v>
      </c>
      <c r="D295" s="271">
        <f>VLOOKUP(C295,'4'!C83:D195,2,0)</f>
        <v>0</v>
      </c>
      <c r="E295" s="317">
        <f t="shared" si="20"/>
        <v>351.96929999999998</v>
      </c>
      <c r="F295" s="272">
        <v>0.16999999999999998</v>
      </c>
      <c r="G295" s="273">
        <v>8.3333333333333328E-4</v>
      </c>
      <c r="H295" s="267">
        <f t="shared" si="22"/>
        <v>0</v>
      </c>
      <c r="I295" s="267">
        <f t="shared" si="23"/>
        <v>0</v>
      </c>
      <c r="J295" s="293">
        <v>175.98464999999999</v>
      </c>
      <c r="K295" s="272">
        <f t="shared" si="21"/>
        <v>146.653875</v>
      </c>
      <c r="L295" s="292"/>
      <c r="M295" s="292"/>
    </row>
    <row r="296" spans="1:13" x14ac:dyDescent="0.2">
      <c r="A296" s="268">
        <v>295</v>
      </c>
      <c r="B296" s="269" t="s">
        <v>529</v>
      </c>
      <c r="C296" s="270" t="s">
        <v>530</v>
      </c>
      <c r="D296" s="271">
        <f>VLOOKUP(C296,'4'!C84:D196,2,0)</f>
        <v>0</v>
      </c>
      <c r="E296" s="317">
        <f t="shared" si="20"/>
        <v>248.11244999999997</v>
      </c>
      <c r="F296" s="272">
        <v>0</v>
      </c>
      <c r="G296" s="273">
        <v>0</v>
      </c>
      <c r="H296" s="267">
        <f t="shared" si="22"/>
        <v>0</v>
      </c>
      <c r="I296" s="267">
        <f t="shared" si="23"/>
        <v>0</v>
      </c>
      <c r="J296" s="293">
        <v>124.05622499999998</v>
      </c>
      <c r="K296" s="272">
        <f t="shared" si="21"/>
        <v>103.38018749999999</v>
      </c>
      <c r="L296" s="292"/>
      <c r="M296" s="292"/>
    </row>
    <row r="297" spans="1:13" x14ac:dyDescent="0.2">
      <c r="A297" s="274">
        <v>296</v>
      </c>
      <c r="B297" s="269" t="s">
        <v>531</v>
      </c>
      <c r="C297" s="270" t="s">
        <v>532</v>
      </c>
      <c r="D297" s="271">
        <f>VLOOKUP(C297,'4'!C85:D197,2,0)</f>
        <v>0</v>
      </c>
      <c r="E297" s="317">
        <f t="shared" si="20"/>
        <v>87.528390967741927</v>
      </c>
      <c r="F297" s="272">
        <v>8.0430062630480165E-2</v>
      </c>
      <c r="G297" s="273">
        <v>5.0104384133611686E-5</v>
      </c>
      <c r="H297" s="267">
        <f t="shared" si="22"/>
        <v>0</v>
      </c>
      <c r="I297" s="267">
        <f t="shared" si="23"/>
        <v>0</v>
      </c>
      <c r="J297" s="293">
        <v>43.764195483870964</v>
      </c>
      <c r="K297" s="272">
        <f t="shared" si="21"/>
        <v>36.470162903225805</v>
      </c>
      <c r="L297" s="292"/>
      <c r="M297" s="292"/>
    </row>
    <row r="298" spans="1:13" x14ac:dyDescent="0.2">
      <c r="A298" s="268">
        <v>297</v>
      </c>
      <c r="B298" s="269" t="s">
        <v>533</v>
      </c>
      <c r="C298" s="275" t="s">
        <v>1184</v>
      </c>
      <c r="D298" s="271">
        <f>VLOOKUP(C298,'4'!C86:D198,2,0)</f>
        <v>0</v>
      </c>
      <c r="E298" s="317">
        <f t="shared" si="20"/>
        <v>134.03763290322581</v>
      </c>
      <c r="F298" s="272">
        <v>8.7999999999999995E-2</v>
      </c>
      <c r="G298" s="273">
        <v>2.5000000000000001E-4</v>
      </c>
      <c r="H298" s="267">
        <f t="shared" si="22"/>
        <v>0</v>
      </c>
      <c r="I298" s="267">
        <f t="shared" si="23"/>
        <v>0</v>
      </c>
      <c r="J298" s="293">
        <v>67.018816451612906</v>
      </c>
      <c r="K298" s="272">
        <f t="shared" si="21"/>
        <v>55.849013709677422</v>
      </c>
      <c r="L298" s="292"/>
      <c r="M298" s="292"/>
    </row>
    <row r="299" spans="1:13" x14ac:dyDescent="0.2">
      <c r="A299" s="274">
        <v>298</v>
      </c>
      <c r="B299" s="269" t="s">
        <v>534</v>
      </c>
      <c r="C299" s="275" t="s">
        <v>1185</v>
      </c>
      <c r="D299" s="271">
        <f>VLOOKUP(C299,'4'!C87:D199,2,0)</f>
        <v>0</v>
      </c>
      <c r="E299" s="317">
        <f t="shared" si="20"/>
        <v>205.36151225806455</v>
      </c>
      <c r="F299" s="272">
        <v>0.124</v>
      </c>
      <c r="G299" s="273">
        <v>4.0000000000000002E-4</v>
      </c>
      <c r="H299" s="267">
        <f t="shared" si="22"/>
        <v>0</v>
      </c>
      <c r="I299" s="267">
        <f t="shared" si="23"/>
        <v>0</v>
      </c>
      <c r="J299" s="293">
        <v>102.68075612903228</v>
      </c>
      <c r="K299" s="272">
        <f t="shared" si="21"/>
        <v>85.567296774193565</v>
      </c>
      <c r="L299" s="292"/>
      <c r="M299" s="292"/>
    </row>
    <row r="300" spans="1:13" x14ac:dyDescent="0.2">
      <c r="A300" s="268">
        <v>299</v>
      </c>
      <c r="B300" s="269" t="s">
        <v>535</v>
      </c>
      <c r="C300" s="270" t="s">
        <v>536</v>
      </c>
      <c r="D300" s="271">
        <f>VLOOKUP(C300,'4'!C88:D200,2,0)</f>
        <v>0</v>
      </c>
      <c r="E300" s="317">
        <f t="shared" si="20"/>
        <v>55.121850000000002</v>
      </c>
      <c r="F300" s="272">
        <v>5.5E-2</v>
      </c>
      <c r="G300" s="273">
        <v>1.3327205882352942E-4</v>
      </c>
      <c r="H300" s="267">
        <f t="shared" si="22"/>
        <v>0</v>
      </c>
      <c r="I300" s="267">
        <f t="shared" si="23"/>
        <v>0</v>
      </c>
      <c r="J300" s="293">
        <v>27.560925000000001</v>
      </c>
      <c r="K300" s="272">
        <f t="shared" si="21"/>
        <v>22.967437500000003</v>
      </c>
      <c r="L300" s="292"/>
      <c r="M300" s="292"/>
    </row>
    <row r="301" spans="1:13" x14ac:dyDescent="0.2">
      <c r="A301" s="274">
        <v>300</v>
      </c>
      <c r="B301" s="269" t="s">
        <v>537</v>
      </c>
      <c r="C301" s="270" t="s">
        <v>538</v>
      </c>
      <c r="D301" s="271">
        <f>VLOOKUP(C301,'4'!C89:D201,2,0)</f>
        <v>0</v>
      </c>
      <c r="E301" s="317">
        <f t="shared" si="20"/>
        <v>145.25595000000001</v>
      </c>
      <c r="F301" s="272">
        <v>8.4999999999999992E-2</v>
      </c>
      <c r="G301" s="273">
        <v>2.5041322314049588E-4</v>
      </c>
      <c r="H301" s="267">
        <f t="shared" si="22"/>
        <v>0</v>
      </c>
      <c r="I301" s="267">
        <f t="shared" si="23"/>
        <v>0</v>
      </c>
      <c r="J301" s="293">
        <v>72.627975000000006</v>
      </c>
      <c r="K301" s="272">
        <f t="shared" si="21"/>
        <v>60.52331250000001</v>
      </c>
      <c r="L301" s="292"/>
      <c r="M301" s="292"/>
    </row>
    <row r="302" spans="1:13" x14ac:dyDescent="0.2">
      <c r="A302" s="268">
        <v>301</v>
      </c>
      <c r="B302" s="269" t="s">
        <v>539</v>
      </c>
      <c r="C302" s="270" t="s">
        <v>540</v>
      </c>
      <c r="D302" s="271">
        <f>VLOOKUP(C302,'4'!C90:D202,2,0)</f>
        <v>0</v>
      </c>
      <c r="E302" s="317">
        <f t="shared" si="20"/>
        <v>75.492567000000008</v>
      </c>
      <c r="F302" s="272">
        <v>7.4100042034468266E-2</v>
      </c>
      <c r="G302" s="273">
        <v>2.5010508617065994E-4</v>
      </c>
      <c r="H302" s="267">
        <f t="shared" si="22"/>
        <v>0</v>
      </c>
      <c r="I302" s="267">
        <f t="shared" si="23"/>
        <v>0</v>
      </c>
      <c r="J302" s="293">
        <v>37.746283500000004</v>
      </c>
      <c r="K302" s="272">
        <f t="shared" si="21"/>
        <v>31.455236250000006</v>
      </c>
      <c r="L302" s="292"/>
      <c r="M302" s="292"/>
    </row>
    <row r="303" spans="1:13" x14ac:dyDescent="0.2">
      <c r="A303" s="274">
        <v>302</v>
      </c>
      <c r="B303" s="269" t="s">
        <v>541</v>
      </c>
      <c r="C303" s="270" t="s">
        <v>542</v>
      </c>
      <c r="D303" s="271">
        <f>VLOOKUP(C303,'4'!C91:D203,2,0)</f>
        <v>0</v>
      </c>
      <c r="E303" s="317">
        <f t="shared" si="20"/>
        <v>87.653573999999992</v>
      </c>
      <c r="F303" s="272">
        <v>7.6500000000000012E-2</v>
      </c>
      <c r="G303" s="273">
        <v>2.5000000000000001E-4</v>
      </c>
      <c r="H303" s="267">
        <f t="shared" si="22"/>
        <v>0</v>
      </c>
      <c r="I303" s="267">
        <f t="shared" si="23"/>
        <v>0</v>
      </c>
      <c r="J303" s="293">
        <v>43.826786999999996</v>
      </c>
      <c r="K303" s="272">
        <f t="shared" si="21"/>
        <v>36.522322500000001</v>
      </c>
      <c r="L303" s="292"/>
      <c r="M303" s="292"/>
    </row>
    <row r="304" spans="1:13" x14ac:dyDescent="0.2">
      <c r="A304" s="268">
        <v>303</v>
      </c>
      <c r="B304" s="269" t="s">
        <v>543</v>
      </c>
      <c r="C304" s="270" t="s">
        <v>544</v>
      </c>
      <c r="D304" s="271">
        <f>VLOOKUP(C304,'4'!C92:D204,2,0)</f>
        <v>0</v>
      </c>
      <c r="E304" s="317">
        <f t="shared" si="20"/>
        <v>105.81086699999999</v>
      </c>
      <c r="F304" s="272">
        <v>0.10680003828850387</v>
      </c>
      <c r="G304" s="273">
        <v>4.000191442519384E-4</v>
      </c>
      <c r="H304" s="267">
        <f t="shared" si="22"/>
        <v>0</v>
      </c>
      <c r="I304" s="267">
        <f t="shared" si="23"/>
        <v>0</v>
      </c>
      <c r="J304" s="293">
        <v>52.905433499999994</v>
      </c>
      <c r="K304" s="272">
        <f t="shared" si="21"/>
        <v>44.087861249999996</v>
      </c>
      <c r="L304" s="292"/>
      <c r="M304" s="292"/>
    </row>
    <row r="305" spans="1:13" x14ac:dyDescent="0.2">
      <c r="A305" s="274">
        <v>304</v>
      </c>
      <c r="B305" s="269" t="s">
        <v>545</v>
      </c>
      <c r="C305" s="270" t="s">
        <v>546</v>
      </c>
      <c r="D305" s="271">
        <f>VLOOKUP(C305,'4'!C93:D205,2,0)</f>
        <v>0</v>
      </c>
      <c r="E305" s="317">
        <f t="shared" si="20"/>
        <v>112.750389</v>
      </c>
      <c r="F305" s="272">
        <v>0.11</v>
      </c>
      <c r="G305" s="273">
        <v>4.001584786053883E-4</v>
      </c>
      <c r="H305" s="267">
        <f t="shared" si="22"/>
        <v>0</v>
      </c>
      <c r="I305" s="267">
        <f t="shared" si="23"/>
        <v>0</v>
      </c>
      <c r="J305" s="293">
        <v>56.375194499999999</v>
      </c>
      <c r="K305" s="272">
        <f t="shared" si="21"/>
        <v>46.979328750000001</v>
      </c>
      <c r="L305" s="292"/>
      <c r="M305" s="292"/>
    </row>
    <row r="306" spans="1:13" x14ac:dyDescent="0.2">
      <c r="A306" s="268">
        <v>305</v>
      </c>
      <c r="B306" s="269" t="s">
        <v>547</v>
      </c>
      <c r="C306" s="270" t="s">
        <v>548</v>
      </c>
      <c r="D306" s="271">
        <f>VLOOKUP(C306,'4'!C94:D206,2,0)</f>
        <v>0</v>
      </c>
      <c r="E306" s="317">
        <f t="shared" si="20"/>
        <v>142.69813199999999</v>
      </c>
      <c r="F306" s="272">
        <v>0.12230000000000001</v>
      </c>
      <c r="G306" s="273">
        <v>4.0000000000000002E-4</v>
      </c>
      <c r="H306" s="267">
        <f t="shared" si="22"/>
        <v>0</v>
      </c>
      <c r="I306" s="267">
        <f t="shared" si="23"/>
        <v>0</v>
      </c>
      <c r="J306" s="293">
        <v>71.349065999999993</v>
      </c>
      <c r="K306" s="272">
        <f t="shared" si="21"/>
        <v>59.457554999999999</v>
      </c>
      <c r="L306" s="292"/>
      <c r="M306" s="292"/>
    </row>
    <row r="307" spans="1:13" x14ac:dyDescent="0.2">
      <c r="A307" s="274">
        <v>306</v>
      </c>
      <c r="B307" s="269" t="s">
        <v>549</v>
      </c>
      <c r="C307" s="270" t="s">
        <v>550</v>
      </c>
      <c r="D307" s="271">
        <f>VLOOKUP(C307,'4'!C95:D207,2,0)</f>
        <v>0</v>
      </c>
      <c r="E307" s="317">
        <f t="shared" si="20"/>
        <v>74.953575000000001</v>
      </c>
      <c r="F307" s="272">
        <v>5.5649978965082038E-2</v>
      </c>
      <c r="G307" s="273">
        <v>1.4287968026924696E-4</v>
      </c>
      <c r="H307" s="267">
        <f t="shared" si="22"/>
        <v>0</v>
      </c>
      <c r="I307" s="267">
        <f t="shared" si="23"/>
        <v>0</v>
      </c>
      <c r="J307" s="293">
        <v>37.4767875</v>
      </c>
      <c r="K307" s="272">
        <f t="shared" si="21"/>
        <v>31.230656250000003</v>
      </c>
      <c r="L307" s="292"/>
      <c r="M307" s="292"/>
    </row>
    <row r="308" spans="1:13" x14ac:dyDescent="0.2">
      <c r="A308" s="268">
        <v>307</v>
      </c>
      <c r="B308" s="269" t="s">
        <v>551</v>
      </c>
      <c r="C308" s="270" t="s">
        <v>552</v>
      </c>
      <c r="D308" s="271">
        <f>VLOOKUP(C308,'4'!C96:D208,2,0)</f>
        <v>0</v>
      </c>
      <c r="E308" s="317">
        <f t="shared" si="20"/>
        <v>163.05704999999998</v>
      </c>
      <c r="F308" s="272">
        <v>0.10440000000000001</v>
      </c>
      <c r="G308" s="273">
        <v>2.5025125628140701E-4</v>
      </c>
      <c r="H308" s="267">
        <f t="shared" si="22"/>
        <v>0</v>
      </c>
      <c r="I308" s="267">
        <f t="shared" si="23"/>
        <v>0</v>
      </c>
      <c r="J308" s="293">
        <v>81.528524999999988</v>
      </c>
      <c r="K308" s="272">
        <f t="shared" si="21"/>
        <v>67.940437499999987</v>
      </c>
      <c r="L308" s="292"/>
      <c r="M308" s="292"/>
    </row>
    <row r="309" spans="1:13" x14ac:dyDescent="0.2">
      <c r="A309" s="274">
        <v>308</v>
      </c>
      <c r="B309" s="269" t="s">
        <v>553</v>
      </c>
      <c r="C309" s="270" t="s">
        <v>554</v>
      </c>
      <c r="D309" s="271">
        <f>VLOOKUP(C309,'4'!C97:D209,2,0)</f>
        <v>0</v>
      </c>
      <c r="E309" s="317">
        <f t="shared" si="20"/>
        <v>90.550655999999989</v>
      </c>
      <c r="F309" s="272">
        <v>0</v>
      </c>
      <c r="G309" s="273">
        <v>2.5015974440894569E-4</v>
      </c>
      <c r="H309" s="267">
        <f t="shared" si="22"/>
        <v>0</v>
      </c>
      <c r="I309" s="267">
        <f t="shared" si="23"/>
        <v>0</v>
      </c>
      <c r="J309" s="293">
        <v>45.275327999999995</v>
      </c>
      <c r="K309" s="272">
        <f t="shared" si="21"/>
        <v>37.729439999999997</v>
      </c>
      <c r="L309" s="292"/>
      <c r="M309" s="292"/>
    </row>
    <row r="310" spans="1:13" x14ac:dyDescent="0.2">
      <c r="A310" s="268">
        <v>309</v>
      </c>
      <c r="B310" s="269" t="s">
        <v>555</v>
      </c>
      <c r="C310" s="270" t="s">
        <v>556</v>
      </c>
      <c r="D310" s="271">
        <f>VLOOKUP(C310,'4'!C98:D210,2,0)</f>
        <v>0</v>
      </c>
      <c r="E310" s="317">
        <f t="shared" si="20"/>
        <v>112.73354550000001</v>
      </c>
      <c r="F310" s="272">
        <v>9.8649877149877149E-2</v>
      </c>
      <c r="G310" s="273">
        <v>2.5000000000000001E-4</v>
      </c>
      <c r="H310" s="267">
        <f t="shared" si="22"/>
        <v>0</v>
      </c>
      <c r="I310" s="267">
        <f t="shared" si="23"/>
        <v>0</v>
      </c>
      <c r="J310" s="293">
        <v>56.366772750000003</v>
      </c>
      <c r="K310" s="272">
        <f t="shared" si="21"/>
        <v>46.972310625000006</v>
      </c>
      <c r="L310" s="292"/>
      <c r="M310" s="292"/>
    </row>
    <row r="311" spans="1:13" x14ac:dyDescent="0.2">
      <c r="A311" s="274">
        <v>310</v>
      </c>
      <c r="B311" s="269" t="s">
        <v>557</v>
      </c>
      <c r="C311" s="270" t="s">
        <v>558</v>
      </c>
      <c r="D311" s="271">
        <f>VLOOKUP(C311,'4'!C99:D211,2,0)</f>
        <v>0</v>
      </c>
      <c r="E311" s="317">
        <f t="shared" si="20"/>
        <v>116.994951</v>
      </c>
      <c r="F311" s="272">
        <v>0</v>
      </c>
      <c r="G311" s="273">
        <v>3.9999999999999996E-4</v>
      </c>
      <c r="H311" s="267">
        <f t="shared" si="22"/>
        <v>0</v>
      </c>
      <c r="I311" s="267">
        <f t="shared" si="23"/>
        <v>0</v>
      </c>
      <c r="J311" s="293">
        <v>58.4974755</v>
      </c>
      <c r="K311" s="272">
        <f t="shared" si="21"/>
        <v>48.747896250000004</v>
      </c>
      <c r="L311" s="292"/>
      <c r="M311" s="292"/>
    </row>
    <row r="312" spans="1:13" x14ac:dyDescent="0.2">
      <c r="A312" s="268">
        <v>311</v>
      </c>
      <c r="B312" s="269" t="s">
        <v>559</v>
      </c>
      <c r="C312" s="270" t="s">
        <v>560</v>
      </c>
      <c r="D312" s="271">
        <f>VLOOKUP(C312,'4'!C100:D212,2,0)</f>
        <v>0</v>
      </c>
      <c r="E312" s="317">
        <f t="shared" si="20"/>
        <v>139.98632849999998</v>
      </c>
      <c r="F312" s="272">
        <v>0.13199999999999998</v>
      </c>
      <c r="G312" s="273">
        <v>4.0000000000000002E-4</v>
      </c>
      <c r="H312" s="267">
        <f t="shared" si="22"/>
        <v>0</v>
      </c>
      <c r="I312" s="267">
        <f t="shared" si="23"/>
        <v>0</v>
      </c>
      <c r="J312" s="293">
        <v>69.993164249999992</v>
      </c>
      <c r="K312" s="272">
        <f t="shared" si="21"/>
        <v>58.327636874999996</v>
      </c>
      <c r="L312" s="292"/>
      <c r="M312" s="292"/>
    </row>
    <row r="313" spans="1:13" x14ac:dyDescent="0.2">
      <c r="A313" s="274">
        <v>312</v>
      </c>
      <c r="B313" s="269" t="s">
        <v>561</v>
      </c>
      <c r="C313" s="270" t="s">
        <v>562</v>
      </c>
      <c r="D313" s="271">
        <f>VLOOKUP(C313,'4'!C101:D213,2,0)</f>
        <v>0</v>
      </c>
      <c r="E313" s="317">
        <f t="shared" si="20"/>
        <v>169.277175</v>
      </c>
      <c r="F313" s="272">
        <v>0.14400000000000002</v>
      </c>
      <c r="G313" s="273">
        <v>4.0000000000000002E-4</v>
      </c>
      <c r="H313" s="267">
        <f t="shared" si="22"/>
        <v>0</v>
      </c>
      <c r="I313" s="267">
        <f t="shared" si="23"/>
        <v>0</v>
      </c>
      <c r="J313" s="293">
        <v>84.6385875</v>
      </c>
      <c r="K313" s="272">
        <f t="shared" si="21"/>
        <v>70.53215625</v>
      </c>
      <c r="L313" s="292"/>
      <c r="M313" s="292"/>
    </row>
    <row r="314" spans="1:13" x14ac:dyDescent="0.2">
      <c r="A314" s="268">
        <v>313</v>
      </c>
      <c r="B314" s="269" t="s">
        <v>563</v>
      </c>
      <c r="C314" s="270" t="s">
        <v>564</v>
      </c>
      <c r="D314" s="271">
        <f>VLOOKUP(C314,'4'!C102:D214,2,0)</f>
        <v>0</v>
      </c>
      <c r="E314" s="317">
        <f t="shared" si="20"/>
        <v>172.64587500000002</v>
      </c>
      <c r="F314" s="272">
        <v>5.6000000000000001E-2</v>
      </c>
      <c r="G314" s="273">
        <v>1.6675020885547202E-4</v>
      </c>
      <c r="H314" s="267">
        <f t="shared" si="22"/>
        <v>0</v>
      </c>
      <c r="I314" s="267">
        <f t="shared" si="23"/>
        <v>0</v>
      </c>
      <c r="J314" s="293">
        <v>86.322937500000009</v>
      </c>
      <c r="K314" s="272">
        <f t="shared" si="21"/>
        <v>71.935781250000005</v>
      </c>
      <c r="L314" s="292"/>
      <c r="M314" s="292"/>
    </row>
    <row r="315" spans="1:13" x14ac:dyDescent="0.2">
      <c r="A315" s="274">
        <v>314</v>
      </c>
      <c r="B315" s="269" t="s">
        <v>565</v>
      </c>
      <c r="C315" s="270" t="s">
        <v>566</v>
      </c>
      <c r="D315" s="271">
        <f>VLOOKUP(C315,'4'!C103:D215,2,0)</f>
        <v>0</v>
      </c>
      <c r="E315" s="317">
        <f t="shared" si="20"/>
        <v>245.93194350000002</v>
      </c>
      <c r="F315" s="272">
        <v>0.1386</v>
      </c>
      <c r="G315" s="273">
        <v>2.6666666666666668E-4</v>
      </c>
      <c r="H315" s="267">
        <f t="shared" si="22"/>
        <v>0</v>
      </c>
      <c r="I315" s="267">
        <f t="shared" si="23"/>
        <v>0</v>
      </c>
      <c r="J315" s="293">
        <v>122.96597175000001</v>
      </c>
      <c r="K315" s="272">
        <f t="shared" si="21"/>
        <v>102.47164312500001</v>
      </c>
      <c r="L315" s="292"/>
      <c r="M315" s="292"/>
    </row>
    <row r="316" spans="1:13" x14ac:dyDescent="0.2">
      <c r="A316" s="268">
        <v>315</v>
      </c>
      <c r="B316" s="269" t="s">
        <v>567</v>
      </c>
      <c r="C316" s="270" t="s">
        <v>568</v>
      </c>
      <c r="D316" s="271">
        <f>VLOOKUP(C316,'4'!C104:D216,2,0)</f>
        <v>0</v>
      </c>
      <c r="E316" s="317">
        <f t="shared" si="20"/>
        <v>539.77859999999998</v>
      </c>
      <c r="F316" s="272">
        <v>1</v>
      </c>
      <c r="G316" s="273">
        <v>5.7180156657963448E-4</v>
      </c>
      <c r="H316" s="267">
        <f t="shared" si="22"/>
        <v>0</v>
      </c>
      <c r="I316" s="267">
        <f t="shared" si="23"/>
        <v>0</v>
      </c>
      <c r="J316" s="293">
        <v>269.88929999999999</v>
      </c>
      <c r="K316" s="272">
        <f t="shared" si="21"/>
        <v>224.90774999999999</v>
      </c>
      <c r="L316" s="292"/>
      <c r="M316" s="292"/>
    </row>
    <row r="317" spans="1:13" x14ac:dyDescent="0.2">
      <c r="A317" s="274">
        <v>316</v>
      </c>
      <c r="B317" s="269" t="s">
        <v>1186</v>
      </c>
      <c r="C317" s="276" t="s">
        <v>569</v>
      </c>
      <c r="D317" s="271">
        <f>VLOOKUP(C317,'4'!C105:D217,2,0)</f>
        <v>0</v>
      </c>
      <c r="E317" s="317">
        <f t="shared" si="20"/>
        <v>168.80555700000002</v>
      </c>
      <c r="F317" s="272">
        <v>0</v>
      </c>
      <c r="G317" s="273">
        <v>0</v>
      </c>
      <c r="H317" s="267"/>
      <c r="I317" s="267"/>
      <c r="J317" s="293">
        <v>84.402778500000011</v>
      </c>
      <c r="K317" s="272">
        <f t="shared" si="21"/>
        <v>70.335648750000018</v>
      </c>
      <c r="L317" s="292"/>
      <c r="M317" s="292"/>
    </row>
    <row r="318" spans="1:13" x14ac:dyDescent="0.2">
      <c r="A318" s="268">
        <v>317</v>
      </c>
      <c r="B318" s="269" t="s">
        <v>570</v>
      </c>
      <c r="C318" s="270" t="s">
        <v>571</v>
      </c>
      <c r="D318" s="271">
        <f>VLOOKUP(C318,'4'!C106:D218,2,0)</f>
        <v>0</v>
      </c>
      <c r="E318" s="317">
        <f t="shared" si="20"/>
        <v>237.79653299999998</v>
      </c>
      <c r="F318" s="272">
        <v>0.1196</v>
      </c>
      <c r="G318" s="273">
        <v>2.5000000000000001E-4</v>
      </c>
      <c r="H318" s="267"/>
      <c r="I318" s="267"/>
      <c r="J318" s="293">
        <v>118.89826649999999</v>
      </c>
      <c r="K318" s="272">
        <f t="shared" si="21"/>
        <v>99.08188874999999</v>
      </c>
      <c r="L318" s="292"/>
      <c r="M318" s="292"/>
    </row>
    <row r="319" spans="1:13" x14ac:dyDescent="0.2">
      <c r="A319" s="274">
        <v>318</v>
      </c>
      <c r="B319" s="269" t="s">
        <v>1324</v>
      </c>
      <c r="C319" s="270" t="s">
        <v>1325</v>
      </c>
      <c r="D319" s="271"/>
      <c r="E319" s="317">
        <f t="shared" si="20"/>
        <v>395.97384149999999</v>
      </c>
      <c r="F319" s="272">
        <v>1</v>
      </c>
      <c r="G319" s="273">
        <v>5.7021276595744684E-4</v>
      </c>
      <c r="H319" s="267">
        <f>F319*D319</f>
        <v>0</v>
      </c>
      <c r="I319" s="267">
        <f>G319*D319</f>
        <v>0</v>
      </c>
      <c r="J319" s="293">
        <v>197.98692075</v>
      </c>
      <c r="K319" s="272">
        <f t="shared" si="21"/>
        <v>164.98910062499999</v>
      </c>
      <c r="L319" s="292"/>
      <c r="M319" s="292"/>
    </row>
    <row r="320" spans="1:13" x14ac:dyDescent="0.2">
      <c r="A320" s="268">
        <v>319</v>
      </c>
      <c r="B320" s="269" t="s">
        <v>1326</v>
      </c>
      <c r="C320" s="270" t="s">
        <v>1327</v>
      </c>
      <c r="D320" s="271"/>
      <c r="E320" s="317">
        <f t="shared" si="20"/>
        <v>80.352000000000004</v>
      </c>
      <c r="F320" s="272">
        <v>5.2000000000000005E-2</v>
      </c>
      <c r="G320" s="273">
        <v>1.0112359550561798E-4</v>
      </c>
      <c r="H320" s="267">
        <f>F320*D320</f>
        <v>0</v>
      </c>
      <c r="I320" s="267">
        <f>G320*D320</f>
        <v>0</v>
      </c>
      <c r="J320" s="293">
        <v>40.176000000000002</v>
      </c>
      <c r="K320" s="272">
        <f t="shared" si="21"/>
        <v>33.480000000000004</v>
      </c>
      <c r="L320" s="292"/>
      <c r="M320" s="292"/>
    </row>
    <row r="321" spans="1:13" x14ac:dyDescent="0.2">
      <c r="A321" s="274">
        <v>320</v>
      </c>
      <c r="B321" s="269" t="s">
        <v>1328</v>
      </c>
      <c r="C321" s="270" t="s">
        <v>1329</v>
      </c>
      <c r="D321" s="271"/>
      <c r="E321" s="317">
        <f t="shared" si="20"/>
        <v>80.352000000000004</v>
      </c>
      <c r="F321" s="272">
        <v>7.1999999999999995E-2</v>
      </c>
      <c r="G321" s="273">
        <v>1.6875000000000001E-4</v>
      </c>
      <c r="H321" s="267">
        <f>F321*D321</f>
        <v>0</v>
      </c>
      <c r="I321" s="267">
        <f>G321*D321</f>
        <v>0</v>
      </c>
      <c r="J321" s="293">
        <v>40.176000000000002</v>
      </c>
      <c r="K321" s="272">
        <f t="shared" si="21"/>
        <v>33.480000000000004</v>
      </c>
      <c r="L321" s="292"/>
      <c r="M321" s="292"/>
    </row>
    <row r="322" spans="1:13" x14ac:dyDescent="0.2">
      <c r="A322" s="268">
        <v>321</v>
      </c>
      <c r="B322" s="269" t="s">
        <v>1330</v>
      </c>
      <c r="C322" s="270" t="s">
        <v>1331</v>
      </c>
      <c r="D322" s="271"/>
      <c r="E322" s="317">
        <f t="shared" si="20"/>
        <v>0</v>
      </c>
      <c r="F322" s="272">
        <v>0</v>
      </c>
      <c r="G322" s="273">
        <v>0</v>
      </c>
      <c r="H322" s="267"/>
      <c r="I322" s="267"/>
      <c r="J322" s="293">
        <v>0</v>
      </c>
      <c r="K322" s="272"/>
      <c r="L322" s="292"/>
      <c r="M322" s="292"/>
    </row>
    <row r="323" spans="1:13" x14ac:dyDescent="0.2">
      <c r="A323" s="274">
        <v>322</v>
      </c>
      <c r="B323" s="269" t="s">
        <v>1332</v>
      </c>
      <c r="C323" s="270" t="s">
        <v>1333</v>
      </c>
      <c r="D323" s="271"/>
      <c r="E323" s="317">
        <f t="shared" ref="E323:E386" si="24">J323*2</f>
        <v>0</v>
      </c>
      <c r="F323" s="272">
        <v>0</v>
      </c>
      <c r="G323" s="273">
        <v>0</v>
      </c>
      <c r="H323" s="267"/>
      <c r="I323" s="267"/>
      <c r="J323" s="293">
        <v>0</v>
      </c>
      <c r="K323" s="272"/>
      <c r="L323" s="292"/>
      <c r="M323" s="292"/>
    </row>
    <row r="324" spans="1:13" x14ac:dyDescent="0.2">
      <c r="A324" s="268">
        <v>323</v>
      </c>
      <c r="B324" s="269" t="s">
        <v>1334</v>
      </c>
      <c r="C324" s="270" t="s">
        <v>1335</v>
      </c>
      <c r="D324" s="271"/>
      <c r="E324" s="317">
        <f t="shared" si="24"/>
        <v>89.28</v>
      </c>
      <c r="F324" s="272">
        <v>8.2000000000000003E-2</v>
      </c>
      <c r="G324" s="273">
        <v>1.4117647058823531E-4</v>
      </c>
      <c r="H324" s="267">
        <f>F324*D324</f>
        <v>0</v>
      </c>
      <c r="I324" s="267">
        <f>G324*D324</f>
        <v>0</v>
      </c>
      <c r="J324" s="293">
        <v>44.64</v>
      </c>
      <c r="K324" s="272">
        <f t="shared" ref="K324:K386" si="25">J324/1.2</f>
        <v>37.200000000000003</v>
      </c>
      <c r="L324" s="292"/>
      <c r="M324" s="292"/>
    </row>
    <row r="325" spans="1:13" x14ac:dyDescent="0.2">
      <c r="A325" s="274">
        <v>324</v>
      </c>
      <c r="B325" s="269" t="s">
        <v>1336</v>
      </c>
      <c r="C325" s="270" t="s">
        <v>1337</v>
      </c>
      <c r="D325" s="271"/>
      <c r="E325" s="317">
        <f t="shared" si="24"/>
        <v>89.28</v>
      </c>
      <c r="F325" s="272">
        <v>0.1032</v>
      </c>
      <c r="G325" s="273">
        <v>2.5000000000000001E-4</v>
      </c>
      <c r="H325" s="267"/>
      <c r="I325" s="267"/>
      <c r="J325" s="293">
        <v>44.64</v>
      </c>
      <c r="K325" s="272">
        <f t="shared" si="25"/>
        <v>37.200000000000003</v>
      </c>
      <c r="L325" s="292"/>
      <c r="M325" s="292"/>
    </row>
    <row r="326" spans="1:13" x14ac:dyDescent="0.2">
      <c r="A326" s="268">
        <v>325</v>
      </c>
      <c r="B326" s="269" t="s">
        <v>1338</v>
      </c>
      <c r="C326" s="270" t="s">
        <v>1339</v>
      </c>
      <c r="D326" s="271"/>
      <c r="E326" s="317">
        <f t="shared" si="24"/>
        <v>89.28</v>
      </c>
      <c r="F326" s="272">
        <v>0.1143</v>
      </c>
      <c r="G326" s="273">
        <v>2.5000000000000001E-4</v>
      </c>
      <c r="H326" s="267">
        <f t="shared" ref="H326:H361" si="26">F326*D326</f>
        <v>0</v>
      </c>
      <c r="I326" s="267">
        <f t="shared" ref="I326:I361" si="27">G326*D326</f>
        <v>0</v>
      </c>
      <c r="J326" s="293">
        <v>44.64</v>
      </c>
      <c r="K326" s="272">
        <f t="shared" si="25"/>
        <v>37.200000000000003</v>
      </c>
      <c r="L326" s="292"/>
      <c r="M326" s="292"/>
    </row>
    <row r="327" spans="1:13" x14ac:dyDescent="0.2">
      <c r="A327" s="274">
        <v>326</v>
      </c>
      <c r="B327" s="269" t="s">
        <v>572</v>
      </c>
      <c r="C327" s="270" t="s">
        <v>573</v>
      </c>
      <c r="D327" s="271">
        <f>VLOOKUP(C327,'5'!C6:D31,2,0)</f>
        <v>0</v>
      </c>
      <c r="E327" s="317">
        <f t="shared" si="24"/>
        <v>413.90684999999996</v>
      </c>
      <c r="F327" s="272">
        <v>0.15</v>
      </c>
      <c r="G327" s="273">
        <v>3.3311258278145698E-4</v>
      </c>
      <c r="H327" s="267">
        <f t="shared" si="26"/>
        <v>0</v>
      </c>
      <c r="I327" s="267">
        <f t="shared" si="27"/>
        <v>0</v>
      </c>
      <c r="J327" s="293">
        <v>206.95342499999998</v>
      </c>
      <c r="K327" s="272">
        <f t="shared" si="25"/>
        <v>172.46118749999999</v>
      </c>
      <c r="L327" s="292"/>
      <c r="M327" s="292"/>
    </row>
    <row r="328" spans="1:13" x14ac:dyDescent="0.2">
      <c r="A328" s="268">
        <v>327</v>
      </c>
      <c r="B328" s="269" t="s">
        <v>574</v>
      </c>
      <c r="C328" s="270" t="s">
        <v>575</v>
      </c>
      <c r="D328" s="271">
        <f>VLOOKUP(C328,'5'!C7:D32,2,0)</f>
        <v>0</v>
      </c>
      <c r="E328" s="317">
        <f t="shared" si="24"/>
        <v>484.93323000000004</v>
      </c>
      <c r="F328" s="272">
        <v>0.18</v>
      </c>
      <c r="G328" s="273">
        <v>4.1722595078299776E-4</v>
      </c>
      <c r="H328" s="267">
        <f t="shared" si="26"/>
        <v>0</v>
      </c>
      <c r="I328" s="267">
        <f t="shared" si="27"/>
        <v>0</v>
      </c>
      <c r="J328" s="293">
        <v>242.46661500000002</v>
      </c>
      <c r="K328" s="272">
        <f t="shared" si="25"/>
        <v>202.05551250000002</v>
      </c>
      <c r="L328" s="292"/>
      <c r="M328" s="292"/>
    </row>
    <row r="329" spans="1:13" x14ac:dyDescent="0.2">
      <c r="A329" s="274">
        <v>328</v>
      </c>
      <c r="B329" s="269" t="s">
        <v>576</v>
      </c>
      <c r="C329" s="270" t="s">
        <v>577</v>
      </c>
      <c r="D329" s="271">
        <f>VLOOKUP(C329,'5'!C8:D33,2,0)</f>
        <v>0</v>
      </c>
      <c r="E329" s="317">
        <f t="shared" si="24"/>
        <v>729.62495999999999</v>
      </c>
      <c r="F329" s="272">
        <v>0.249</v>
      </c>
      <c r="G329" s="273">
        <v>8.3388157894736842E-4</v>
      </c>
      <c r="H329" s="267">
        <f t="shared" si="26"/>
        <v>0</v>
      </c>
      <c r="I329" s="267">
        <f t="shared" si="27"/>
        <v>0</v>
      </c>
      <c r="J329" s="293">
        <v>364.81247999999999</v>
      </c>
      <c r="K329" s="272">
        <f t="shared" si="25"/>
        <v>304.0104</v>
      </c>
      <c r="L329" s="292"/>
      <c r="M329" s="292"/>
    </row>
    <row r="330" spans="1:13" x14ac:dyDescent="0.2">
      <c r="A330" s="268">
        <v>329</v>
      </c>
      <c r="B330" s="269" t="s">
        <v>578</v>
      </c>
      <c r="C330" s="270" t="s">
        <v>579</v>
      </c>
      <c r="D330" s="271">
        <f>VLOOKUP(C330,'5'!C9:D34,2,0)</f>
        <v>0</v>
      </c>
      <c r="E330" s="317">
        <f t="shared" si="24"/>
        <v>187.21799999999999</v>
      </c>
      <c r="F330" s="272">
        <v>0.10400000000000001</v>
      </c>
      <c r="G330" s="273">
        <v>2.8570436835071762E-4</v>
      </c>
      <c r="H330" s="267">
        <f t="shared" si="26"/>
        <v>0</v>
      </c>
      <c r="I330" s="267">
        <f t="shared" si="27"/>
        <v>0</v>
      </c>
      <c r="J330" s="293">
        <v>93.608999999999995</v>
      </c>
      <c r="K330" s="272">
        <f t="shared" si="25"/>
        <v>78.007499999999993</v>
      </c>
      <c r="L330" s="292"/>
      <c r="M330" s="292"/>
    </row>
    <row r="331" spans="1:13" x14ac:dyDescent="0.2">
      <c r="A331" s="274">
        <v>330</v>
      </c>
      <c r="B331" s="269" t="s">
        <v>580</v>
      </c>
      <c r="C331" s="270" t="s">
        <v>581</v>
      </c>
      <c r="D331" s="271">
        <f>VLOOKUP(C331,'5'!C10:D35,2,0)</f>
        <v>0</v>
      </c>
      <c r="E331" s="317">
        <f t="shared" si="24"/>
        <v>238.89600000000002</v>
      </c>
      <c r="F331" s="272">
        <v>0.127</v>
      </c>
      <c r="G331" s="273">
        <v>4.0001541188256146E-4</v>
      </c>
      <c r="H331" s="267">
        <f t="shared" si="26"/>
        <v>0</v>
      </c>
      <c r="I331" s="267">
        <f t="shared" si="27"/>
        <v>0</v>
      </c>
      <c r="J331" s="293">
        <v>119.44800000000001</v>
      </c>
      <c r="K331" s="272">
        <f t="shared" si="25"/>
        <v>99.54</v>
      </c>
      <c r="L331" s="292"/>
      <c r="M331" s="292"/>
    </row>
    <row r="332" spans="1:13" x14ac:dyDescent="0.2">
      <c r="A332" s="268">
        <v>331</v>
      </c>
      <c r="B332" s="269" t="s">
        <v>582</v>
      </c>
      <c r="C332" s="270" t="s">
        <v>583</v>
      </c>
      <c r="D332" s="271">
        <f>VLOOKUP(C332,'5'!C11:D36,2,0)</f>
        <v>0</v>
      </c>
      <c r="E332" s="317">
        <f t="shared" si="24"/>
        <v>378.08100000000002</v>
      </c>
      <c r="F332" s="272">
        <v>0.24525998711340208</v>
      </c>
      <c r="G332" s="273">
        <v>6.6672036082474236E-4</v>
      </c>
      <c r="H332" s="267">
        <f t="shared" si="26"/>
        <v>0</v>
      </c>
      <c r="I332" s="267">
        <f t="shared" si="27"/>
        <v>0</v>
      </c>
      <c r="J332" s="293">
        <v>189.04050000000001</v>
      </c>
      <c r="K332" s="272">
        <f t="shared" si="25"/>
        <v>157.53375000000003</v>
      </c>
      <c r="L332" s="292"/>
      <c r="M332" s="292"/>
    </row>
    <row r="333" spans="1:13" x14ac:dyDescent="0.2">
      <c r="A333" s="274">
        <v>332</v>
      </c>
      <c r="B333" s="269" t="s">
        <v>584</v>
      </c>
      <c r="C333" s="270" t="s">
        <v>585</v>
      </c>
      <c r="D333" s="271">
        <f>VLOOKUP(C333,'5'!C12:D37,2,0)</f>
        <v>0</v>
      </c>
      <c r="E333" s="317">
        <f t="shared" si="24"/>
        <v>1410.453</v>
      </c>
      <c r="F333" s="272">
        <v>0.28599999999999998</v>
      </c>
      <c r="G333" s="273">
        <v>1.2999104744852283E-3</v>
      </c>
      <c r="H333" s="267">
        <f t="shared" si="26"/>
        <v>0</v>
      </c>
      <c r="I333" s="267">
        <f t="shared" si="27"/>
        <v>0</v>
      </c>
      <c r="J333" s="293">
        <v>705.22649999999999</v>
      </c>
      <c r="K333" s="272">
        <f t="shared" si="25"/>
        <v>587.68875000000003</v>
      </c>
      <c r="L333" s="292"/>
      <c r="M333" s="292"/>
    </row>
    <row r="334" spans="1:13" x14ac:dyDescent="0.2">
      <c r="A334" s="268">
        <v>333</v>
      </c>
      <c r="B334" s="269" t="s">
        <v>586</v>
      </c>
      <c r="C334" s="270" t="s">
        <v>587</v>
      </c>
      <c r="D334" s="271">
        <f>VLOOKUP(C334,'5'!C13:D38,2,0)</f>
        <v>0</v>
      </c>
      <c r="E334" s="317">
        <f t="shared" si="24"/>
        <v>1633.068</v>
      </c>
      <c r="F334" s="272">
        <v>0.624</v>
      </c>
      <c r="G334" s="273">
        <v>2.599479843953186E-3</v>
      </c>
      <c r="H334" s="267">
        <f t="shared" si="26"/>
        <v>0</v>
      </c>
      <c r="I334" s="267">
        <f t="shared" si="27"/>
        <v>0</v>
      </c>
      <c r="J334" s="293">
        <v>816.53399999999999</v>
      </c>
      <c r="K334" s="272">
        <f t="shared" si="25"/>
        <v>680.44500000000005</v>
      </c>
      <c r="L334" s="292"/>
      <c r="M334" s="292"/>
    </row>
    <row r="335" spans="1:13" x14ac:dyDescent="0.2">
      <c r="A335" s="274">
        <v>334</v>
      </c>
      <c r="B335" s="269" t="s">
        <v>588</v>
      </c>
      <c r="C335" s="270" t="s">
        <v>589</v>
      </c>
      <c r="D335" s="271">
        <f>VLOOKUP(C335,'5'!C14:D39,2,0)</f>
        <v>0</v>
      </c>
      <c r="E335" s="317">
        <f t="shared" si="24"/>
        <v>2789.1</v>
      </c>
      <c r="F335" s="272">
        <v>1.03</v>
      </c>
      <c r="G335" s="273">
        <v>2.5996503496503497E-3</v>
      </c>
      <c r="H335" s="267">
        <f t="shared" si="26"/>
        <v>0</v>
      </c>
      <c r="I335" s="267">
        <f t="shared" si="27"/>
        <v>0</v>
      </c>
      <c r="J335" s="293">
        <v>1394.55</v>
      </c>
      <c r="K335" s="272">
        <f t="shared" si="25"/>
        <v>1162.125</v>
      </c>
      <c r="L335" s="292"/>
      <c r="M335" s="292"/>
    </row>
    <row r="336" spans="1:13" x14ac:dyDescent="0.2">
      <c r="A336" s="268">
        <v>335</v>
      </c>
      <c r="B336" s="269" t="s">
        <v>148</v>
      </c>
      <c r="C336" s="270" t="s">
        <v>590</v>
      </c>
      <c r="D336" s="271">
        <f>VLOOKUP(C336,'5'!C15:D40,2,0)</f>
        <v>0</v>
      </c>
      <c r="E336" s="317">
        <f t="shared" si="24"/>
        <v>228.42</v>
      </c>
      <c r="F336" s="272">
        <v>8.8999999999999996E-2</v>
      </c>
      <c r="G336" s="273">
        <v>2.6666666666666668E-4</v>
      </c>
      <c r="H336" s="267">
        <f t="shared" si="26"/>
        <v>0</v>
      </c>
      <c r="I336" s="267">
        <f t="shared" si="27"/>
        <v>0</v>
      </c>
      <c r="J336" s="293">
        <v>114.21</v>
      </c>
      <c r="K336" s="272">
        <f t="shared" si="25"/>
        <v>95.174999999999997</v>
      </c>
      <c r="L336" s="292"/>
      <c r="M336" s="292"/>
    </row>
    <row r="337" spans="1:13" x14ac:dyDescent="0.2">
      <c r="A337" s="274">
        <v>336</v>
      </c>
      <c r="B337" s="269" t="s">
        <v>149</v>
      </c>
      <c r="C337" s="270" t="s">
        <v>591</v>
      </c>
      <c r="D337" s="271">
        <f>VLOOKUP(C337,'5'!C16:D41,2,0)</f>
        <v>0</v>
      </c>
      <c r="E337" s="317">
        <f t="shared" si="24"/>
        <v>244.53899999999999</v>
      </c>
      <c r="F337" s="272">
        <v>9.0500900900900905E-2</v>
      </c>
      <c r="G337" s="273">
        <v>4.0000000000000002E-4</v>
      </c>
      <c r="H337" s="267">
        <f t="shared" si="26"/>
        <v>0</v>
      </c>
      <c r="I337" s="267">
        <f t="shared" si="27"/>
        <v>0</v>
      </c>
      <c r="J337" s="293">
        <v>122.26949999999999</v>
      </c>
      <c r="K337" s="272">
        <f t="shared" si="25"/>
        <v>101.89125</v>
      </c>
      <c r="L337" s="292"/>
      <c r="M337" s="292"/>
    </row>
    <row r="338" spans="1:13" x14ac:dyDescent="0.2">
      <c r="A338" s="268">
        <v>337</v>
      </c>
      <c r="B338" s="269" t="s">
        <v>592</v>
      </c>
      <c r="C338" s="270" t="s">
        <v>593</v>
      </c>
      <c r="D338" s="271">
        <f>VLOOKUP(C338,'5'!C17:D42,2,0)</f>
        <v>0</v>
      </c>
      <c r="E338" s="317">
        <f t="shared" si="24"/>
        <v>424.84499999999997</v>
      </c>
      <c r="F338" s="272">
        <v>0.15</v>
      </c>
      <c r="G338" s="273">
        <v>2.6002805049088359E-4</v>
      </c>
      <c r="H338" s="267">
        <f t="shared" si="26"/>
        <v>0</v>
      </c>
      <c r="I338" s="267">
        <f t="shared" si="27"/>
        <v>0</v>
      </c>
      <c r="J338" s="293">
        <v>212.42249999999999</v>
      </c>
      <c r="K338" s="272">
        <f t="shared" si="25"/>
        <v>177.01874999999998</v>
      </c>
      <c r="L338" s="292"/>
      <c r="M338" s="292"/>
    </row>
    <row r="339" spans="1:13" x14ac:dyDescent="0.2">
      <c r="A339" s="274">
        <v>338</v>
      </c>
      <c r="B339" s="269" t="s">
        <v>594</v>
      </c>
      <c r="C339" s="270" t="s">
        <v>595</v>
      </c>
      <c r="D339" s="271">
        <f>VLOOKUP(C339,'5'!C18:D43,2,0)</f>
        <v>0</v>
      </c>
      <c r="E339" s="317">
        <f t="shared" si="24"/>
        <v>554.36399999999992</v>
      </c>
      <c r="F339" s="272">
        <v>0.17799999999999999</v>
      </c>
      <c r="G339" s="273">
        <v>4.3330651649235719E-4</v>
      </c>
      <c r="H339" s="267">
        <f t="shared" si="26"/>
        <v>0</v>
      </c>
      <c r="I339" s="267">
        <f t="shared" si="27"/>
        <v>0</v>
      </c>
      <c r="J339" s="293">
        <v>277.18199999999996</v>
      </c>
      <c r="K339" s="272">
        <f t="shared" si="25"/>
        <v>230.98499999999999</v>
      </c>
      <c r="L339" s="292"/>
      <c r="M339" s="292"/>
    </row>
    <row r="340" spans="1:13" x14ac:dyDescent="0.2">
      <c r="A340" s="268">
        <v>339</v>
      </c>
      <c r="B340" s="269" t="s">
        <v>596</v>
      </c>
      <c r="C340" s="270" t="s">
        <v>597</v>
      </c>
      <c r="D340" s="271">
        <f>VLOOKUP(C340,'5'!C19:D44,2,0)</f>
        <v>0</v>
      </c>
      <c r="E340" s="317">
        <f t="shared" si="24"/>
        <v>424.84499999999997</v>
      </c>
      <c r="F340" s="272">
        <v>0.152</v>
      </c>
      <c r="G340" s="273">
        <v>2.6004682013265704E-4</v>
      </c>
      <c r="H340" s="267">
        <f t="shared" si="26"/>
        <v>0</v>
      </c>
      <c r="I340" s="267">
        <f t="shared" si="27"/>
        <v>0</v>
      </c>
      <c r="J340" s="293">
        <v>212.42249999999999</v>
      </c>
      <c r="K340" s="272">
        <f t="shared" si="25"/>
        <v>177.01874999999998</v>
      </c>
      <c r="L340" s="292"/>
      <c r="M340" s="292"/>
    </row>
    <row r="341" spans="1:13" x14ac:dyDescent="0.2">
      <c r="A341" s="274">
        <v>340</v>
      </c>
      <c r="B341" s="269" t="s">
        <v>598</v>
      </c>
      <c r="C341" s="270" t="s">
        <v>599</v>
      </c>
      <c r="D341" s="271">
        <f>VLOOKUP(C341,'5'!C20:D45,2,0)</f>
        <v>0</v>
      </c>
      <c r="E341" s="317">
        <f t="shared" si="24"/>
        <v>554.36399999999992</v>
      </c>
      <c r="F341" s="272">
        <v>0.186</v>
      </c>
      <c r="G341" s="273">
        <v>4.3326904532304731E-4</v>
      </c>
      <c r="H341" s="267">
        <f t="shared" si="26"/>
        <v>0</v>
      </c>
      <c r="I341" s="267">
        <f t="shared" si="27"/>
        <v>0</v>
      </c>
      <c r="J341" s="293">
        <v>277.18199999999996</v>
      </c>
      <c r="K341" s="272">
        <f t="shared" si="25"/>
        <v>230.98499999999999</v>
      </c>
      <c r="L341" s="292"/>
      <c r="M341" s="292"/>
    </row>
    <row r="342" spans="1:13" x14ac:dyDescent="0.2">
      <c r="A342" s="268">
        <v>341</v>
      </c>
      <c r="B342" s="269" t="s">
        <v>600</v>
      </c>
      <c r="C342" s="270" t="s">
        <v>601</v>
      </c>
      <c r="D342" s="271">
        <f>VLOOKUP(C342,'5'!C21:D46,2,0)</f>
        <v>0</v>
      </c>
      <c r="E342" s="317">
        <f t="shared" si="24"/>
        <v>547.44920999999999</v>
      </c>
      <c r="F342" s="272">
        <v>0.13800000000000001</v>
      </c>
      <c r="G342" s="273">
        <v>1E-3</v>
      </c>
      <c r="H342" s="267">
        <f t="shared" si="26"/>
        <v>0</v>
      </c>
      <c r="I342" s="267">
        <f t="shared" si="27"/>
        <v>0</v>
      </c>
      <c r="J342" s="293">
        <v>273.724605</v>
      </c>
      <c r="K342" s="272">
        <f t="shared" si="25"/>
        <v>228.1038375</v>
      </c>
      <c r="L342" s="292"/>
      <c r="M342" s="292"/>
    </row>
    <row r="343" spans="1:13" x14ac:dyDescent="0.2">
      <c r="A343" s="274">
        <v>342</v>
      </c>
      <c r="B343" s="269" t="s">
        <v>602</v>
      </c>
      <c r="C343" s="270" t="s">
        <v>603</v>
      </c>
      <c r="D343" s="271">
        <f>VLOOKUP(C343,'5'!C22:D47,2,0)</f>
        <v>0</v>
      </c>
      <c r="E343" s="317">
        <f t="shared" si="24"/>
        <v>723.80952000000002</v>
      </c>
      <c r="F343" s="272">
        <v>0.19399999999999998</v>
      </c>
      <c r="G343" s="273">
        <v>1E-3</v>
      </c>
      <c r="H343" s="267">
        <f t="shared" si="26"/>
        <v>0</v>
      </c>
      <c r="I343" s="267">
        <f t="shared" si="27"/>
        <v>0</v>
      </c>
      <c r="J343" s="293">
        <v>361.90476000000001</v>
      </c>
      <c r="K343" s="272">
        <f t="shared" si="25"/>
        <v>301.58730000000003</v>
      </c>
      <c r="L343" s="292"/>
      <c r="M343" s="292"/>
    </row>
    <row r="344" spans="1:13" x14ac:dyDescent="0.2">
      <c r="A344" s="268">
        <v>343</v>
      </c>
      <c r="B344" s="269" t="s">
        <v>604</v>
      </c>
      <c r="C344" s="270" t="s">
        <v>605</v>
      </c>
      <c r="D344" s="271">
        <f>VLOOKUP(C344,'5'!C23:D48,2,0)</f>
        <v>0</v>
      </c>
      <c r="E344" s="317">
        <f t="shared" si="24"/>
        <v>542.07702000000006</v>
      </c>
      <c r="F344" s="272">
        <v>0.13799999999999998</v>
      </c>
      <c r="G344" s="273">
        <v>3.0000000000000003E-4</v>
      </c>
      <c r="H344" s="267">
        <f t="shared" si="26"/>
        <v>0</v>
      </c>
      <c r="I344" s="267">
        <f t="shared" si="27"/>
        <v>0</v>
      </c>
      <c r="J344" s="293">
        <v>271.03851000000003</v>
      </c>
      <c r="K344" s="272">
        <f t="shared" si="25"/>
        <v>225.86542500000004</v>
      </c>
      <c r="L344" s="292"/>
      <c r="M344" s="292"/>
    </row>
    <row r="345" spans="1:13" x14ac:dyDescent="0.2">
      <c r="A345" s="274">
        <v>344</v>
      </c>
      <c r="B345" s="269" t="s">
        <v>606</v>
      </c>
      <c r="C345" s="270" t="s">
        <v>607</v>
      </c>
      <c r="D345" s="271">
        <f>VLOOKUP(C345,'5'!C24:D49,2,0)</f>
        <v>0</v>
      </c>
      <c r="E345" s="317">
        <f t="shared" si="24"/>
        <v>721.34505000000001</v>
      </c>
      <c r="F345" s="272">
        <v>0.19400000000000001</v>
      </c>
      <c r="G345" s="273">
        <v>6.2448979591836734E-4</v>
      </c>
      <c r="H345" s="267">
        <f t="shared" si="26"/>
        <v>0</v>
      </c>
      <c r="I345" s="267">
        <f t="shared" si="27"/>
        <v>0</v>
      </c>
      <c r="J345" s="293">
        <v>360.67252500000001</v>
      </c>
      <c r="K345" s="272">
        <f t="shared" si="25"/>
        <v>300.56043750000003</v>
      </c>
      <c r="L345" s="292"/>
      <c r="M345" s="292"/>
    </row>
    <row r="346" spans="1:13" x14ac:dyDescent="0.2">
      <c r="A346" s="268">
        <v>345</v>
      </c>
      <c r="B346" s="269" t="s">
        <v>608</v>
      </c>
      <c r="C346" s="270" t="s">
        <v>609</v>
      </c>
      <c r="D346" s="271">
        <f>VLOOKUP(C346,'5'!C25:D50,2,0)</f>
        <v>0</v>
      </c>
      <c r="E346" s="317">
        <f t="shared" si="24"/>
        <v>265.08600000000001</v>
      </c>
      <c r="F346" s="272">
        <v>5.5E-2</v>
      </c>
      <c r="G346" s="273">
        <v>1.4285714285714287E-4</v>
      </c>
      <c r="H346" s="267">
        <f t="shared" si="26"/>
        <v>0</v>
      </c>
      <c r="I346" s="267">
        <f t="shared" si="27"/>
        <v>0</v>
      </c>
      <c r="J346" s="293">
        <v>132.54300000000001</v>
      </c>
      <c r="K346" s="272">
        <f t="shared" si="25"/>
        <v>110.45250000000001</v>
      </c>
      <c r="L346" s="292"/>
      <c r="M346" s="292"/>
    </row>
    <row r="347" spans="1:13" x14ac:dyDescent="0.2">
      <c r="A347" s="274">
        <v>346</v>
      </c>
      <c r="B347" s="269" t="s">
        <v>610</v>
      </c>
      <c r="C347" s="270" t="s">
        <v>611</v>
      </c>
      <c r="D347" s="271">
        <f>VLOOKUP(C347,'5'!C26:D51,2,0)</f>
        <v>0</v>
      </c>
      <c r="E347" s="317">
        <f t="shared" si="24"/>
        <v>228.12299999999999</v>
      </c>
      <c r="F347" s="272">
        <v>7.0000000000000007E-2</v>
      </c>
      <c r="G347" s="273">
        <v>2.0000000000000001E-4</v>
      </c>
      <c r="H347" s="267">
        <f t="shared" si="26"/>
        <v>0</v>
      </c>
      <c r="I347" s="267">
        <f t="shared" si="27"/>
        <v>0</v>
      </c>
      <c r="J347" s="293">
        <v>114.0615</v>
      </c>
      <c r="K347" s="272">
        <f t="shared" si="25"/>
        <v>95.051249999999996</v>
      </c>
      <c r="L347" s="292"/>
      <c r="M347" s="292"/>
    </row>
    <row r="348" spans="1:13" x14ac:dyDescent="0.2">
      <c r="A348" s="268">
        <v>347</v>
      </c>
      <c r="B348" s="269" t="s">
        <v>612</v>
      </c>
      <c r="C348" s="270" t="s">
        <v>613</v>
      </c>
      <c r="D348" s="271">
        <f>VLOOKUP(C348,'7'!C6:D174,2,0)</f>
        <v>0</v>
      </c>
      <c r="E348" s="317">
        <f t="shared" si="24"/>
        <v>47.552400000000006</v>
      </c>
      <c r="F348" s="272">
        <v>3.7999999999999999E-2</v>
      </c>
      <c r="G348" s="273">
        <v>3.2978230662343675E-4</v>
      </c>
      <c r="H348" s="267">
        <f t="shared" si="26"/>
        <v>0</v>
      </c>
      <c r="I348" s="267">
        <f t="shared" si="27"/>
        <v>0</v>
      </c>
      <c r="J348" s="293">
        <v>23.776200000000003</v>
      </c>
      <c r="K348" s="272">
        <f t="shared" si="25"/>
        <v>19.813500000000005</v>
      </c>
      <c r="L348" s="292"/>
      <c r="M348" s="292"/>
    </row>
    <row r="349" spans="1:13" x14ac:dyDescent="0.2">
      <c r="A349" s="274">
        <v>348</v>
      </c>
      <c r="B349" s="269" t="s">
        <v>614</v>
      </c>
      <c r="C349" s="270" t="s">
        <v>615</v>
      </c>
      <c r="D349" s="271">
        <f>VLOOKUP(C349,'7'!C7:D176,2,0)</f>
        <v>0</v>
      </c>
      <c r="E349" s="317">
        <f t="shared" si="24"/>
        <v>54.467280000000002</v>
      </c>
      <c r="F349" s="272">
        <v>5.3999999999999992E-2</v>
      </c>
      <c r="G349" s="273">
        <v>5.8463922851730672E-4</v>
      </c>
      <c r="H349" s="267">
        <f t="shared" si="26"/>
        <v>0</v>
      </c>
      <c r="I349" s="267">
        <f t="shared" si="27"/>
        <v>0</v>
      </c>
      <c r="J349" s="293">
        <v>27.233640000000001</v>
      </c>
      <c r="K349" s="272">
        <f t="shared" si="25"/>
        <v>22.694700000000001</v>
      </c>
      <c r="L349" s="292"/>
      <c r="M349" s="292"/>
    </row>
    <row r="350" spans="1:13" x14ac:dyDescent="0.2">
      <c r="A350" s="268">
        <v>349</v>
      </c>
      <c r="B350" s="269" t="s">
        <v>616</v>
      </c>
      <c r="C350" s="270" t="s">
        <v>617</v>
      </c>
      <c r="D350" s="271">
        <f>VLOOKUP(C350,'7'!C8:D177,2,0)</f>
        <v>0</v>
      </c>
      <c r="E350" s="317">
        <f t="shared" si="24"/>
        <v>67.321799999999996</v>
      </c>
      <c r="F350" s="272">
        <v>7.8E-2</v>
      </c>
      <c r="G350" s="273">
        <v>5.9997599615938544E-4</v>
      </c>
      <c r="H350" s="267">
        <f t="shared" si="26"/>
        <v>0</v>
      </c>
      <c r="I350" s="267">
        <f t="shared" si="27"/>
        <v>0</v>
      </c>
      <c r="J350" s="293">
        <v>33.660899999999998</v>
      </c>
      <c r="K350" s="272">
        <f t="shared" si="25"/>
        <v>28.050750000000001</v>
      </c>
      <c r="L350" s="292"/>
      <c r="M350" s="292"/>
    </row>
    <row r="351" spans="1:13" x14ac:dyDescent="0.2">
      <c r="A351" s="274">
        <v>350</v>
      </c>
      <c r="B351" s="269" t="s">
        <v>618</v>
      </c>
      <c r="C351" s="270" t="s">
        <v>619</v>
      </c>
      <c r="D351" s="271">
        <f>VLOOKUP(C351,'7'!C9:D178,2,0)</f>
        <v>0</v>
      </c>
      <c r="E351" s="317">
        <f t="shared" si="24"/>
        <v>92.194200000000009</v>
      </c>
      <c r="F351" s="272">
        <v>0.128</v>
      </c>
      <c r="G351" s="273">
        <v>8.9999999999999998E-4</v>
      </c>
      <c r="H351" s="267">
        <f t="shared" si="26"/>
        <v>0</v>
      </c>
      <c r="I351" s="267">
        <f t="shared" si="27"/>
        <v>0</v>
      </c>
      <c r="J351" s="293">
        <v>46.097100000000005</v>
      </c>
      <c r="K351" s="272">
        <f t="shared" si="25"/>
        <v>38.414250000000003</v>
      </c>
      <c r="L351" s="292"/>
      <c r="M351" s="292"/>
    </row>
    <row r="352" spans="1:13" x14ac:dyDescent="0.2">
      <c r="A352" s="268">
        <v>351</v>
      </c>
      <c r="B352" s="269" t="s">
        <v>620</v>
      </c>
      <c r="C352" s="270" t="s">
        <v>621</v>
      </c>
      <c r="D352" s="271">
        <f>VLOOKUP(C352,'7'!C10:D179,2,0)</f>
        <v>0</v>
      </c>
      <c r="E352" s="317">
        <f t="shared" si="24"/>
        <v>96.97590000000001</v>
      </c>
      <c r="F352" s="272">
        <v>0.16200000000000001</v>
      </c>
      <c r="G352" s="273">
        <v>1.2000000000000001E-3</v>
      </c>
      <c r="H352" s="267">
        <f t="shared" si="26"/>
        <v>0</v>
      </c>
      <c r="I352" s="267">
        <f t="shared" si="27"/>
        <v>0</v>
      </c>
      <c r="J352" s="293">
        <v>48.487950000000005</v>
      </c>
      <c r="K352" s="272">
        <f t="shared" si="25"/>
        <v>40.406625000000005</v>
      </c>
      <c r="L352" s="292"/>
      <c r="M352" s="292"/>
    </row>
    <row r="353" spans="1:13" x14ac:dyDescent="0.2">
      <c r="A353" s="274">
        <v>352</v>
      </c>
      <c r="B353" s="269" t="s">
        <v>622</v>
      </c>
      <c r="C353" s="270" t="s">
        <v>623</v>
      </c>
      <c r="D353" s="271">
        <f>VLOOKUP(C353,'7'!C11:D180,2,0)</f>
        <v>0</v>
      </c>
      <c r="E353" s="317">
        <f t="shared" si="24"/>
        <v>141.48540000000003</v>
      </c>
      <c r="F353" s="272">
        <v>0.22799999999999998</v>
      </c>
      <c r="G353" s="273">
        <v>1.800101471334348E-3</v>
      </c>
      <c r="H353" s="267">
        <f t="shared" si="26"/>
        <v>0</v>
      </c>
      <c r="I353" s="267">
        <f t="shared" si="27"/>
        <v>0</v>
      </c>
      <c r="J353" s="293">
        <v>70.742700000000013</v>
      </c>
      <c r="K353" s="272">
        <f t="shared" si="25"/>
        <v>58.952250000000014</v>
      </c>
      <c r="L353" s="292"/>
      <c r="M353" s="292"/>
    </row>
    <row r="354" spans="1:13" x14ac:dyDescent="0.2">
      <c r="A354" s="268">
        <v>353</v>
      </c>
      <c r="B354" s="269" t="s">
        <v>624</v>
      </c>
      <c r="C354" s="270" t="s">
        <v>625</v>
      </c>
      <c r="D354" s="271">
        <f>VLOOKUP(C354,'7'!C12:D181,2,0)</f>
        <v>0</v>
      </c>
      <c r="E354" s="317">
        <f t="shared" si="24"/>
        <v>171.1773</v>
      </c>
      <c r="F354" s="272">
        <v>0.30200000000000005</v>
      </c>
      <c r="G354" s="273">
        <v>2.3999116217410517E-3</v>
      </c>
      <c r="H354" s="267">
        <f t="shared" si="26"/>
        <v>0</v>
      </c>
      <c r="I354" s="267">
        <f t="shared" si="27"/>
        <v>0</v>
      </c>
      <c r="J354" s="293">
        <v>85.588650000000001</v>
      </c>
      <c r="K354" s="272">
        <f t="shared" si="25"/>
        <v>71.323875000000001</v>
      </c>
      <c r="L354" s="292"/>
      <c r="M354" s="292"/>
    </row>
    <row r="355" spans="1:13" x14ac:dyDescent="0.2">
      <c r="A355" s="274">
        <v>354</v>
      </c>
      <c r="B355" s="269" t="s">
        <v>626</v>
      </c>
      <c r="C355" s="270" t="s">
        <v>627</v>
      </c>
      <c r="D355" s="271">
        <f>VLOOKUP(C355,'7'!C13:D182,2,0)</f>
        <v>0</v>
      </c>
      <c r="E355" s="317">
        <f t="shared" si="24"/>
        <v>55.459800000000008</v>
      </c>
      <c r="F355" s="272">
        <v>4.8000000000000001E-2</v>
      </c>
      <c r="G355" s="273">
        <v>5.1383327266108479E-4</v>
      </c>
      <c r="H355" s="267">
        <f t="shared" si="26"/>
        <v>0</v>
      </c>
      <c r="I355" s="267">
        <f t="shared" si="27"/>
        <v>0</v>
      </c>
      <c r="J355" s="293">
        <v>27.729900000000004</v>
      </c>
      <c r="K355" s="272">
        <f t="shared" si="25"/>
        <v>23.108250000000005</v>
      </c>
      <c r="L355" s="292"/>
      <c r="M355" s="292"/>
    </row>
    <row r="356" spans="1:13" x14ac:dyDescent="0.2">
      <c r="A356" s="268">
        <v>355</v>
      </c>
      <c r="B356" s="269" t="s">
        <v>628</v>
      </c>
      <c r="C356" s="270" t="s">
        <v>629</v>
      </c>
      <c r="D356" s="271">
        <f>VLOOKUP(C356,'7'!C14:D183,2,0)</f>
        <v>0</v>
      </c>
      <c r="E356" s="317">
        <f t="shared" si="24"/>
        <v>64.987920000000017</v>
      </c>
      <c r="F356" s="272">
        <v>6.9999999999999993E-2</v>
      </c>
      <c r="G356" s="273">
        <v>7.3997177988308809E-4</v>
      </c>
      <c r="H356" s="267">
        <f t="shared" si="26"/>
        <v>0</v>
      </c>
      <c r="I356" s="267">
        <f t="shared" si="27"/>
        <v>0</v>
      </c>
      <c r="J356" s="293">
        <v>32.493960000000008</v>
      </c>
      <c r="K356" s="272">
        <f t="shared" si="25"/>
        <v>27.078300000000009</v>
      </c>
      <c r="L356" s="292"/>
      <c r="M356" s="292"/>
    </row>
    <row r="357" spans="1:13" x14ac:dyDescent="0.2">
      <c r="A357" s="274">
        <v>356</v>
      </c>
      <c r="B357" s="269" t="s">
        <v>630</v>
      </c>
      <c r="C357" s="270" t="s">
        <v>631</v>
      </c>
      <c r="D357" s="271">
        <f>VLOOKUP(C357,'7'!C15:D184,2,0)</f>
        <v>0</v>
      </c>
      <c r="E357" s="317">
        <f t="shared" si="24"/>
        <v>83.514240000000015</v>
      </c>
      <c r="F357" s="272">
        <v>0.127</v>
      </c>
      <c r="G357" s="273">
        <v>1.090923816208628E-3</v>
      </c>
      <c r="H357" s="267">
        <f t="shared" si="26"/>
        <v>0</v>
      </c>
      <c r="I357" s="267">
        <f t="shared" si="27"/>
        <v>0</v>
      </c>
      <c r="J357" s="293">
        <v>41.757120000000008</v>
      </c>
      <c r="K357" s="272">
        <f t="shared" si="25"/>
        <v>34.79760000000001</v>
      </c>
      <c r="L357" s="292"/>
      <c r="M357" s="292"/>
    </row>
    <row r="358" spans="1:13" x14ac:dyDescent="0.2">
      <c r="A358" s="268">
        <v>357</v>
      </c>
      <c r="B358" s="269" t="s">
        <v>632</v>
      </c>
      <c r="C358" s="270" t="s">
        <v>633</v>
      </c>
      <c r="D358" s="271">
        <f>VLOOKUP(C358,'7'!C16:D185,2,0)</f>
        <v>0</v>
      </c>
      <c r="E358" s="317">
        <f t="shared" si="24"/>
        <v>99.747540000000001</v>
      </c>
      <c r="F358" s="272">
        <v>0.183</v>
      </c>
      <c r="G358" s="273">
        <v>2.0998389694041868E-3</v>
      </c>
      <c r="H358" s="267">
        <f t="shared" si="26"/>
        <v>0</v>
      </c>
      <c r="I358" s="267">
        <f t="shared" si="27"/>
        <v>0</v>
      </c>
      <c r="J358" s="293">
        <v>49.87377</v>
      </c>
      <c r="K358" s="272">
        <f t="shared" si="25"/>
        <v>41.561475000000002</v>
      </c>
      <c r="L358" s="292"/>
      <c r="M358" s="292"/>
    </row>
    <row r="359" spans="1:13" x14ac:dyDescent="0.2">
      <c r="A359" s="274">
        <v>358</v>
      </c>
      <c r="B359" s="269" t="s">
        <v>634</v>
      </c>
      <c r="C359" s="270" t="s">
        <v>635</v>
      </c>
      <c r="D359" s="271">
        <f>VLOOKUP(C359,'7'!C17:D186,2,0)</f>
        <v>0</v>
      </c>
      <c r="E359" s="317">
        <f t="shared" si="24"/>
        <v>116.78310000000002</v>
      </c>
      <c r="F359" s="272">
        <v>0.24</v>
      </c>
      <c r="G359" s="273">
        <v>2E-3</v>
      </c>
      <c r="H359" s="267">
        <f t="shared" si="26"/>
        <v>0</v>
      </c>
      <c r="I359" s="267">
        <f t="shared" si="27"/>
        <v>0</v>
      </c>
      <c r="J359" s="293">
        <v>58.391550000000009</v>
      </c>
      <c r="K359" s="272">
        <f t="shared" si="25"/>
        <v>48.659625000000013</v>
      </c>
      <c r="L359" s="292"/>
      <c r="M359" s="292"/>
    </row>
    <row r="360" spans="1:13" x14ac:dyDescent="0.2">
      <c r="A360" s="268">
        <v>359</v>
      </c>
      <c r="B360" s="269" t="s">
        <v>636</v>
      </c>
      <c r="C360" s="270" t="s">
        <v>637</v>
      </c>
      <c r="D360" s="271">
        <f>VLOOKUP(C360,'7'!C18:D187,2,0)</f>
        <v>0</v>
      </c>
      <c r="E360" s="317">
        <f t="shared" si="24"/>
        <v>155.82869999999997</v>
      </c>
      <c r="F360" s="272">
        <v>0.35299999999999998</v>
      </c>
      <c r="G360" s="273">
        <v>2.8999446187926896E-3</v>
      </c>
      <c r="H360" s="267">
        <f t="shared" si="26"/>
        <v>0</v>
      </c>
      <c r="I360" s="267">
        <f t="shared" si="27"/>
        <v>0</v>
      </c>
      <c r="J360" s="293">
        <v>77.914349999999985</v>
      </c>
      <c r="K360" s="272">
        <f t="shared" si="25"/>
        <v>64.928624999999997</v>
      </c>
      <c r="L360" s="292"/>
      <c r="M360" s="292"/>
    </row>
    <row r="361" spans="1:13" x14ac:dyDescent="0.2">
      <c r="A361" s="274">
        <v>360</v>
      </c>
      <c r="B361" s="269" t="s">
        <v>638</v>
      </c>
      <c r="C361" s="270" t="s">
        <v>639</v>
      </c>
      <c r="D361" s="271">
        <f>VLOOKUP(C361,'7'!C19:D188,2,0)</f>
        <v>0</v>
      </c>
      <c r="E361" s="317">
        <f t="shared" si="24"/>
        <v>205.83990000000003</v>
      </c>
      <c r="F361" s="272">
        <v>0.46599999999999997</v>
      </c>
      <c r="G361" s="273">
        <v>4.199980696843934E-3</v>
      </c>
      <c r="H361" s="267">
        <f t="shared" si="26"/>
        <v>0</v>
      </c>
      <c r="I361" s="267">
        <f t="shared" si="27"/>
        <v>0</v>
      </c>
      <c r="J361" s="293">
        <v>102.91995000000001</v>
      </c>
      <c r="K361" s="272">
        <f t="shared" si="25"/>
        <v>85.766625000000019</v>
      </c>
      <c r="L361" s="292"/>
      <c r="M361" s="292"/>
    </row>
    <row r="362" spans="1:13" x14ac:dyDescent="0.2">
      <c r="A362" s="268">
        <v>361</v>
      </c>
      <c r="B362" s="269" t="s">
        <v>1340</v>
      </c>
      <c r="C362" s="270" t="s">
        <v>1341</v>
      </c>
      <c r="D362" s="271"/>
      <c r="E362" s="317">
        <f t="shared" si="24"/>
        <v>0</v>
      </c>
      <c r="F362" s="272">
        <v>0</v>
      </c>
      <c r="G362" s="273">
        <v>0</v>
      </c>
      <c r="H362" s="267"/>
      <c r="I362" s="267"/>
      <c r="J362" s="293">
        <v>0</v>
      </c>
      <c r="K362" s="272">
        <f t="shared" si="25"/>
        <v>0</v>
      </c>
      <c r="L362" s="292"/>
      <c r="M362" s="292"/>
    </row>
    <row r="363" spans="1:13" x14ac:dyDescent="0.2">
      <c r="A363" s="274">
        <v>362</v>
      </c>
      <c r="B363" s="269" t="s">
        <v>640</v>
      </c>
      <c r="C363" s="270" t="s">
        <v>641</v>
      </c>
      <c r="D363" s="271">
        <f>VLOOKUP(C363,'7'!C21:D190,2,0)</f>
        <v>0</v>
      </c>
      <c r="E363" s="317">
        <f t="shared" si="24"/>
        <v>49.801500000000011</v>
      </c>
      <c r="F363" s="272">
        <v>3.8111116753846937E-2</v>
      </c>
      <c r="G363" s="273">
        <v>8.4439591691635768E-4</v>
      </c>
      <c r="H363" s="267">
        <f t="shared" ref="H363:H399" si="28">F363*D363</f>
        <v>0</v>
      </c>
      <c r="I363" s="267">
        <f t="shared" ref="I363:I399" si="29">G363*D363</f>
        <v>0</v>
      </c>
      <c r="J363" s="293">
        <v>24.900750000000006</v>
      </c>
      <c r="K363" s="272">
        <f t="shared" si="25"/>
        <v>20.750625000000007</v>
      </c>
      <c r="L363" s="292"/>
      <c r="M363" s="292"/>
    </row>
    <row r="364" spans="1:13" x14ac:dyDescent="0.2">
      <c r="A364" s="268">
        <v>363</v>
      </c>
      <c r="B364" s="269" t="s">
        <v>642</v>
      </c>
      <c r="C364" s="270" t="s">
        <v>643</v>
      </c>
      <c r="D364" s="271">
        <f>VLOOKUP(C364,'7'!C22:D191,2,0)</f>
        <v>0</v>
      </c>
      <c r="E364" s="317">
        <f t="shared" si="24"/>
        <v>60.093000000000011</v>
      </c>
      <c r="F364" s="272">
        <v>6.6000000000000003E-2</v>
      </c>
      <c r="G364" s="273">
        <v>1.0435025775702752E-3</v>
      </c>
      <c r="H364" s="267">
        <f t="shared" si="28"/>
        <v>0</v>
      </c>
      <c r="I364" s="267">
        <f t="shared" si="29"/>
        <v>0</v>
      </c>
      <c r="J364" s="293">
        <v>30.046500000000005</v>
      </c>
      <c r="K364" s="272">
        <f t="shared" si="25"/>
        <v>25.038750000000004</v>
      </c>
      <c r="L364" s="292"/>
      <c r="M364" s="292"/>
    </row>
    <row r="365" spans="1:13" x14ac:dyDescent="0.2">
      <c r="A365" s="274">
        <v>364</v>
      </c>
      <c r="B365" s="269" t="s">
        <v>644</v>
      </c>
      <c r="C365" s="270" t="s">
        <v>645</v>
      </c>
      <c r="D365" s="271">
        <f>VLOOKUP(C365,'7'!C23:D192,2,0)</f>
        <v>0</v>
      </c>
      <c r="E365" s="317">
        <f t="shared" si="24"/>
        <v>78.591599999999985</v>
      </c>
      <c r="F365" s="272">
        <v>0.13799999999999998</v>
      </c>
      <c r="G365" s="273">
        <v>1.8462015815911511E-3</v>
      </c>
      <c r="H365" s="267">
        <f t="shared" si="28"/>
        <v>0</v>
      </c>
      <c r="I365" s="267">
        <f t="shared" si="29"/>
        <v>0</v>
      </c>
      <c r="J365" s="293">
        <v>39.295799999999993</v>
      </c>
      <c r="K365" s="272">
        <f t="shared" si="25"/>
        <v>32.746499999999997</v>
      </c>
      <c r="L365" s="292"/>
      <c r="M365" s="292"/>
    </row>
    <row r="366" spans="1:13" x14ac:dyDescent="0.2">
      <c r="A366" s="268">
        <v>365</v>
      </c>
      <c r="B366" s="269" t="s">
        <v>646</v>
      </c>
      <c r="C366" s="270" t="s">
        <v>647</v>
      </c>
      <c r="D366" s="271">
        <f>VLOOKUP(C366,'7'!C24:D193,2,0)</f>
        <v>0</v>
      </c>
      <c r="E366" s="317">
        <f t="shared" si="24"/>
        <v>102.75984000000001</v>
      </c>
      <c r="F366" s="272">
        <v>0.20500000000000002</v>
      </c>
      <c r="G366" s="273">
        <v>2.7143154044392717E-3</v>
      </c>
      <c r="H366" s="267">
        <f t="shared" si="28"/>
        <v>0</v>
      </c>
      <c r="I366" s="267">
        <f t="shared" si="29"/>
        <v>0</v>
      </c>
      <c r="J366" s="293">
        <v>51.379920000000006</v>
      </c>
      <c r="K366" s="272">
        <f t="shared" si="25"/>
        <v>42.816600000000008</v>
      </c>
      <c r="L366" s="292"/>
      <c r="M366" s="292"/>
    </row>
    <row r="367" spans="1:13" x14ac:dyDescent="0.2">
      <c r="A367" s="274">
        <v>366</v>
      </c>
      <c r="B367" s="269" t="s">
        <v>648</v>
      </c>
      <c r="C367" s="270" t="s">
        <v>649</v>
      </c>
      <c r="D367" s="271">
        <f>VLOOKUP(C367,'7'!C25:D194,2,0)</f>
        <v>0</v>
      </c>
      <c r="E367" s="317">
        <f t="shared" si="24"/>
        <v>119.69369999999999</v>
      </c>
      <c r="F367" s="272">
        <v>0.26500000000000001</v>
      </c>
      <c r="G367" s="273">
        <v>3.5000040578157588E-3</v>
      </c>
      <c r="H367" s="267">
        <f t="shared" si="28"/>
        <v>0</v>
      </c>
      <c r="I367" s="267">
        <f t="shared" si="29"/>
        <v>0</v>
      </c>
      <c r="J367" s="293">
        <v>59.846849999999996</v>
      </c>
      <c r="K367" s="272">
        <f t="shared" si="25"/>
        <v>49.872374999999998</v>
      </c>
      <c r="L367" s="292"/>
      <c r="M367" s="292"/>
    </row>
    <row r="368" spans="1:13" x14ac:dyDescent="0.2">
      <c r="A368" s="268">
        <v>367</v>
      </c>
      <c r="B368" s="269" t="s">
        <v>650</v>
      </c>
      <c r="C368" s="270" t="s">
        <v>651</v>
      </c>
      <c r="D368" s="271">
        <f>VLOOKUP(C368,'7'!C26:D195,2,0)</f>
        <v>0</v>
      </c>
      <c r="E368" s="317">
        <f t="shared" si="24"/>
        <v>173.25630000000001</v>
      </c>
      <c r="F368" s="272">
        <v>0.4</v>
      </c>
      <c r="G368" s="273">
        <v>5.4286114008088929E-3</v>
      </c>
      <c r="H368" s="267">
        <f t="shared" si="28"/>
        <v>0</v>
      </c>
      <c r="I368" s="267">
        <f t="shared" si="29"/>
        <v>0</v>
      </c>
      <c r="J368" s="293">
        <v>86.628150000000005</v>
      </c>
      <c r="K368" s="272">
        <f t="shared" si="25"/>
        <v>72.190125000000009</v>
      </c>
      <c r="L368" s="292"/>
      <c r="M368" s="292"/>
    </row>
    <row r="369" spans="1:13" x14ac:dyDescent="0.2">
      <c r="A369" s="274">
        <v>368</v>
      </c>
      <c r="B369" s="269" t="s">
        <v>652</v>
      </c>
      <c r="C369" s="270" t="s">
        <v>653</v>
      </c>
      <c r="D369" s="271">
        <f>VLOOKUP(C369,'7'!C27:D196,2,0)</f>
        <v>0</v>
      </c>
      <c r="E369" s="317">
        <f t="shared" si="24"/>
        <v>198.65790000000001</v>
      </c>
      <c r="F369" s="272">
        <v>0.505</v>
      </c>
      <c r="G369" s="273">
        <v>6.9286030061892125E-3</v>
      </c>
      <c r="H369" s="267">
        <f t="shared" si="28"/>
        <v>0</v>
      </c>
      <c r="I369" s="267">
        <f t="shared" si="29"/>
        <v>0</v>
      </c>
      <c r="J369" s="293">
        <v>99.328950000000006</v>
      </c>
      <c r="K369" s="272">
        <f t="shared" si="25"/>
        <v>82.774125000000012</v>
      </c>
      <c r="L369" s="292"/>
      <c r="M369" s="292"/>
    </row>
    <row r="370" spans="1:13" x14ac:dyDescent="0.2">
      <c r="A370" s="268">
        <v>369</v>
      </c>
      <c r="B370" s="269" t="s">
        <v>654</v>
      </c>
      <c r="C370" s="270" t="s">
        <v>655</v>
      </c>
      <c r="D370" s="271">
        <f>VLOOKUP(C370,'7'!C28:D197,2,0)</f>
        <v>0</v>
      </c>
      <c r="E370" s="317">
        <f t="shared" si="24"/>
        <v>318.69180000000006</v>
      </c>
      <c r="F370" s="272">
        <v>0.76500000000000012</v>
      </c>
      <c r="G370" s="273">
        <v>1.028568885724457E-2</v>
      </c>
      <c r="H370" s="267">
        <f t="shared" si="28"/>
        <v>0</v>
      </c>
      <c r="I370" s="267">
        <f t="shared" si="29"/>
        <v>0</v>
      </c>
      <c r="J370" s="293">
        <v>159.34590000000003</v>
      </c>
      <c r="K370" s="272">
        <f t="shared" si="25"/>
        <v>132.78825000000003</v>
      </c>
      <c r="L370" s="292"/>
      <c r="M370" s="292"/>
    </row>
    <row r="371" spans="1:13" x14ac:dyDescent="0.2">
      <c r="A371" s="274">
        <v>370</v>
      </c>
      <c r="B371" s="269" t="s">
        <v>656</v>
      </c>
      <c r="C371" s="270" t="s">
        <v>657</v>
      </c>
      <c r="D371" s="271">
        <f>VLOOKUP(C371,'7'!C29:D198,2,0)</f>
        <v>0</v>
      </c>
      <c r="E371" s="317">
        <f t="shared" si="24"/>
        <v>59.894100000000009</v>
      </c>
      <c r="F371" s="272">
        <v>4.4999999999999998E-2</v>
      </c>
      <c r="G371" s="273">
        <v>8.4440918424491323E-4</v>
      </c>
      <c r="H371" s="267">
        <f t="shared" si="28"/>
        <v>0</v>
      </c>
      <c r="I371" s="267">
        <f t="shared" si="29"/>
        <v>0</v>
      </c>
      <c r="J371" s="293">
        <v>29.947050000000004</v>
      </c>
      <c r="K371" s="272">
        <f t="shared" si="25"/>
        <v>24.955875000000006</v>
      </c>
      <c r="L371" s="292"/>
      <c r="M371" s="292"/>
    </row>
    <row r="372" spans="1:13" x14ac:dyDescent="0.2">
      <c r="A372" s="268">
        <v>371</v>
      </c>
      <c r="B372" s="269" t="s">
        <v>658</v>
      </c>
      <c r="C372" s="270" t="s">
        <v>659</v>
      </c>
      <c r="D372" s="271">
        <f>VLOOKUP(C372,'7'!C30:D199,2,0)</f>
        <v>0</v>
      </c>
      <c r="E372" s="317">
        <f t="shared" si="24"/>
        <v>65.830680000000001</v>
      </c>
      <c r="F372" s="272">
        <v>8.2000000000000003E-2</v>
      </c>
      <c r="G372" s="273">
        <v>9.6000342766554552E-4</v>
      </c>
      <c r="H372" s="267">
        <f t="shared" si="28"/>
        <v>0</v>
      </c>
      <c r="I372" s="267">
        <f t="shared" si="29"/>
        <v>0</v>
      </c>
      <c r="J372" s="293">
        <v>32.91534</v>
      </c>
      <c r="K372" s="272">
        <f t="shared" si="25"/>
        <v>27.429450000000003</v>
      </c>
      <c r="L372" s="292"/>
      <c r="M372" s="292"/>
    </row>
    <row r="373" spans="1:13" x14ac:dyDescent="0.2">
      <c r="A373" s="274">
        <v>372</v>
      </c>
      <c r="B373" s="269" t="s">
        <v>660</v>
      </c>
      <c r="C373" s="270" t="s">
        <v>661</v>
      </c>
      <c r="D373" s="271">
        <f>VLOOKUP(C373,'7'!C31:D200,2,0)</f>
        <v>0</v>
      </c>
      <c r="E373" s="317">
        <f t="shared" si="24"/>
        <v>84.301020000000008</v>
      </c>
      <c r="F373" s="272">
        <v>0.14600000000000002</v>
      </c>
      <c r="G373" s="273">
        <v>1.7856968959220937E-3</v>
      </c>
      <c r="H373" s="267">
        <f t="shared" si="28"/>
        <v>0</v>
      </c>
      <c r="I373" s="267">
        <f t="shared" si="29"/>
        <v>0</v>
      </c>
      <c r="J373" s="293">
        <v>42.150510000000004</v>
      </c>
      <c r="K373" s="272">
        <f t="shared" si="25"/>
        <v>35.125425000000007</v>
      </c>
      <c r="L373" s="292"/>
      <c r="M373" s="292"/>
    </row>
    <row r="374" spans="1:13" x14ac:dyDescent="0.2">
      <c r="A374" s="268">
        <v>373</v>
      </c>
      <c r="B374" s="269" t="s">
        <v>662</v>
      </c>
      <c r="C374" s="270" t="s">
        <v>663</v>
      </c>
      <c r="D374" s="271">
        <f>VLOOKUP(C374,'7'!C32:D201,2,0)</f>
        <v>0</v>
      </c>
      <c r="E374" s="317">
        <f t="shared" si="24"/>
        <v>111.26429999999999</v>
      </c>
      <c r="F374" s="272">
        <v>0.20499999999999999</v>
      </c>
      <c r="G374" s="273">
        <v>2.7142927892234549E-3</v>
      </c>
      <c r="H374" s="267">
        <f t="shared" si="28"/>
        <v>0</v>
      </c>
      <c r="I374" s="267">
        <f t="shared" si="29"/>
        <v>0</v>
      </c>
      <c r="J374" s="293">
        <v>55.632149999999996</v>
      </c>
      <c r="K374" s="272">
        <f t="shared" si="25"/>
        <v>46.360124999999996</v>
      </c>
      <c r="L374" s="292"/>
      <c r="M374" s="292"/>
    </row>
    <row r="375" spans="1:13" x14ac:dyDescent="0.2">
      <c r="A375" s="274">
        <v>374</v>
      </c>
      <c r="B375" s="269" t="s">
        <v>664</v>
      </c>
      <c r="C375" s="270" t="s">
        <v>665</v>
      </c>
      <c r="D375" s="271">
        <f>VLOOKUP(C375,'7'!C33:D202,2,0)</f>
        <v>0</v>
      </c>
      <c r="E375" s="317">
        <f t="shared" si="24"/>
        <v>136.24524</v>
      </c>
      <c r="F375" s="272">
        <v>0.28399999999999997</v>
      </c>
      <c r="G375" s="273">
        <v>3.5000000000000001E-3</v>
      </c>
      <c r="H375" s="267">
        <f t="shared" si="28"/>
        <v>0</v>
      </c>
      <c r="I375" s="267">
        <f t="shared" si="29"/>
        <v>0</v>
      </c>
      <c r="J375" s="293">
        <v>68.122619999999998</v>
      </c>
      <c r="K375" s="272">
        <f t="shared" si="25"/>
        <v>56.76885</v>
      </c>
      <c r="L375" s="292"/>
      <c r="M375" s="292"/>
    </row>
    <row r="376" spans="1:13" x14ac:dyDescent="0.2">
      <c r="A376" s="268">
        <v>375</v>
      </c>
      <c r="B376" s="269" t="s">
        <v>666</v>
      </c>
      <c r="C376" s="270" t="s">
        <v>667</v>
      </c>
      <c r="D376" s="271">
        <f>VLOOKUP(C376,'7'!C34:D203,2,0)</f>
        <v>0</v>
      </c>
      <c r="E376" s="317">
        <f t="shared" si="24"/>
        <v>193.3092</v>
      </c>
      <c r="F376" s="272">
        <v>0.39599999999999996</v>
      </c>
      <c r="G376" s="273">
        <v>5.4286064502070165E-3</v>
      </c>
      <c r="H376" s="267">
        <f t="shared" si="28"/>
        <v>0</v>
      </c>
      <c r="I376" s="267">
        <f t="shared" si="29"/>
        <v>0</v>
      </c>
      <c r="J376" s="293">
        <v>96.654600000000002</v>
      </c>
      <c r="K376" s="272">
        <f t="shared" si="25"/>
        <v>80.545500000000004</v>
      </c>
      <c r="L376" s="292"/>
      <c r="M376" s="292"/>
    </row>
    <row r="377" spans="1:13" x14ac:dyDescent="0.2">
      <c r="A377" s="274">
        <v>376</v>
      </c>
      <c r="B377" s="269" t="s">
        <v>668</v>
      </c>
      <c r="C377" s="270" t="s">
        <v>669</v>
      </c>
      <c r="D377" s="271">
        <f>VLOOKUP(C377,'7'!C35:D204,2,0)</f>
        <v>0</v>
      </c>
      <c r="E377" s="317">
        <f t="shared" si="24"/>
        <v>235.12608000000003</v>
      </c>
      <c r="F377" s="272">
        <v>0.57200000000000006</v>
      </c>
      <c r="G377" s="273">
        <v>6.9286033286688302E-3</v>
      </c>
      <c r="H377" s="267">
        <f t="shared" si="28"/>
        <v>0</v>
      </c>
      <c r="I377" s="267">
        <f t="shared" si="29"/>
        <v>0</v>
      </c>
      <c r="J377" s="293">
        <v>117.56304000000002</v>
      </c>
      <c r="K377" s="272">
        <f t="shared" si="25"/>
        <v>97.969200000000015</v>
      </c>
      <c r="L377" s="292"/>
      <c r="M377" s="292"/>
    </row>
    <row r="378" spans="1:13" x14ac:dyDescent="0.2">
      <c r="A378" s="268">
        <v>377</v>
      </c>
      <c r="B378" s="269" t="s">
        <v>670</v>
      </c>
      <c r="C378" s="270" t="s">
        <v>671</v>
      </c>
      <c r="D378" s="271">
        <f>VLOOKUP(C378,'7'!C36:D205,2,0)</f>
        <v>0</v>
      </c>
      <c r="E378" s="317">
        <f t="shared" si="24"/>
        <v>347.81670000000003</v>
      </c>
      <c r="F378" s="272">
        <v>0.75600000000000001</v>
      </c>
      <c r="G378" s="273">
        <v>1.0285714285714285E-2</v>
      </c>
      <c r="H378" s="267">
        <f t="shared" si="28"/>
        <v>0</v>
      </c>
      <c r="I378" s="267">
        <f t="shared" si="29"/>
        <v>0</v>
      </c>
      <c r="J378" s="293">
        <v>173.90835000000001</v>
      </c>
      <c r="K378" s="272">
        <f t="shared" si="25"/>
        <v>144.92362500000002</v>
      </c>
      <c r="L378" s="292"/>
      <c r="M378" s="292"/>
    </row>
    <row r="379" spans="1:13" x14ac:dyDescent="0.2">
      <c r="A379" s="274">
        <v>378</v>
      </c>
      <c r="B379" s="269" t="s">
        <v>672</v>
      </c>
      <c r="C379" s="270" t="s">
        <v>673</v>
      </c>
      <c r="D379" s="271">
        <f>VLOOKUP(C379,'7'!C37:D206,2,0)</f>
        <v>0</v>
      </c>
      <c r="E379" s="317">
        <f t="shared" si="24"/>
        <v>73.861199999999997</v>
      </c>
      <c r="F379" s="272">
        <v>0.126</v>
      </c>
      <c r="G379" s="273">
        <v>2.1999999999999997E-3</v>
      </c>
      <c r="H379" s="267">
        <f t="shared" si="28"/>
        <v>0</v>
      </c>
      <c r="I379" s="267">
        <f t="shared" si="29"/>
        <v>0</v>
      </c>
      <c r="J379" s="293">
        <v>36.930599999999998</v>
      </c>
      <c r="K379" s="272">
        <f t="shared" si="25"/>
        <v>30.775500000000001</v>
      </c>
      <c r="L379" s="292"/>
      <c r="M379" s="292"/>
    </row>
    <row r="380" spans="1:13" x14ac:dyDescent="0.2">
      <c r="A380" s="268">
        <v>379</v>
      </c>
      <c r="B380" s="269" t="s">
        <v>674</v>
      </c>
      <c r="C380" s="270" t="s">
        <v>675</v>
      </c>
      <c r="D380" s="271">
        <f>VLOOKUP(C380,'7'!C38:D207,2,0)</f>
        <v>0</v>
      </c>
      <c r="E380" s="317">
        <f t="shared" si="24"/>
        <v>114.45840000000001</v>
      </c>
      <c r="F380" s="272">
        <v>0.22399999999999998</v>
      </c>
      <c r="G380" s="273">
        <v>4.0000000000000001E-3</v>
      </c>
      <c r="H380" s="267">
        <f t="shared" si="28"/>
        <v>0</v>
      </c>
      <c r="I380" s="267">
        <f t="shared" si="29"/>
        <v>0</v>
      </c>
      <c r="J380" s="293">
        <v>57.229200000000006</v>
      </c>
      <c r="K380" s="272">
        <f t="shared" si="25"/>
        <v>47.69100000000001</v>
      </c>
      <c r="L380" s="292"/>
      <c r="M380" s="292"/>
    </row>
    <row r="381" spans="1:13" x14ac:dyDescent="0.2">
      <c r="A381" s="274">
        <v>380</v>
      </c>
      <c r="B381" s="269" t="s">
        <v>676</v>
      </c>
      <c r="C381" s="270" t="s">
        <v>677</v>
      </c>
      <c r="D381" s="271">
        <f>VLOOKUP(C381,'7'!C39:D208,2,0)</f>
        <v>0</v>
      </c>
      <c r="E381" s="317">
        <f t="shared" si="24"/>
        <v>198.52560000000003</v>
      </c>
      <c r="F381" s="272">
        <v>0.42</v>
      </c>
      <c r="G381" s="273">
        <v>7.7001647446457997E-3</v>
      </c>
      <c r="H381" s="267">
        <f t="shared" si="28"/>
        <v>0</v>
      </c>
      <c r="I381" s="267">
        <f t="shared" si="29"/>
        <v>0</v>
      </c>
      <c r="J381" s="293">
        <v>99.262800000000013</v>
      </c>
      <c r="K381" s="272">
        <f t="shared" si="25"/>
        <v>82.719000000000008</v>
      </c>
      <c r="L381" s="292"/>
      <c r="M381" s="292"/>
    </row>
    <row r="382" spans="1:13" x14ac:dyDescent="0.2">
      <c r="A382" s="268">
        <v>381</v>
      </c>
      <c r="B382" s="269" t="s">
        <v>678</v>
      </c>
      <c r="C382" s="270" t="s">
        <v>679</v>
      </c>
      <c r="D382" s="271">
        <f>VLOOKUP(C382,'7'!C40:D209,2,0)</f>
        <v>0</v>
      </c>
      <c r="E382" s="317">
        <f t="shared" si="24"/>
        <v>377.56530000000004</v>
      </c>
      <c r="F382" s="272">
        <v>0.81599999999999995</v>
      </c>
      <c r="G382" s="273">
        <v>1.5000000000000001E-2</v>
      </c>
      <c r="H382" s="267">
        <f t="shared" si="28"/>
        <v>0</v>
      </c>
      <c r="I382" s="267">
        <f t="shared" si="29"/>
        <v>0</v>
      </c>
      <c r="J382" s="293">
        <v>188.78265000000002</v>
      </c>
      <c r="K382" s="272">
        <f t="shared" si="25"/>
        <v>157.31887500000002</v>
      </c>
      <c r="L382" s="292"/>
      <c r="M382" s="292"/>
    </row>
    <row r="383" spans="1:13" x14ac:dyDescent="0.2">
      <c r="A383" s="274">
        <v>382</v>
      </c>
      <c r="B383" s="269" t="s">
        <v>680</v>
      </c>
      <c r="C383" s="270" t="s">
        <v>681</v>
      </c>
      <c r="D383" s="271">
        <f>VLOOKUP(C383,'7'!C41:D210,2,0)</f>
        <v>0</v>
      </c>
      <c r="E383" s="317">
        <f t="shared" si="24"/>
        <v>557.03970000000015</v>
      </c>
      <c r="F383" s="272">
        <v>1.226</v>
      </c>
      <c r="G383" s="273">
        <v>2.2300288739172284E-2</v>
      </c>
      <c r="H383" s="267">
        <f t="shared" si="28"/>
        <v>0</v>
      </c>
      <c r="I383" s="267">
        <f t="shared" si="29"/>
        <v>0</v>
      </c>
      <c r="J383" s="293">
        <v>278.51985000000008</v>
      </c>
      <c r="K383" s="272">
        <f t="shared" si="25"/>
        <v>232.09987500000008</v>
      </c>
      <c r="L383" s="292"/>
      <c r="M383" s="292"/>
    </row>
    <row r="384" spans="1:13" x14ac:dyDescent="0.2">
      <c r="A384" s="268">
        <v>383</v>
      </c>
      <c r="B384" s="269" t="s">
        <v>682</v>
      </c>
      <c r="C384" s="270" t="s">
        <v>683</v>
      </c>
      <c r="D384" s="271">
        <f>VLOOKUP(C384,'7'!C42:D211,2,0)</f>
        <v>0</v>
      </c>
      <c r="E384" s="317">
        <f t="shared" si="24"/>
        <v>107.54100000000001</v>
      </c>
      <c r="F384" s="272">
        <v>0.156</v>
      </c>
      <c r="G384" s="273">
        <v>3.3333125700759935E-3</v>
      </c>
      <c r="H384" s="267">
        <f t="shared" si="28"/>
        <v>0</v>
      </c>
      <c r="I384" s="267">
        <f t="shared" si="29"/>
        <v>0</v>
      </c>
      <c r="J384" s="293">
        <v>53.770500000000006</v>
      </c>
      <c r="K384" s="272">
        <f t="shared" si="25"/>
        <v>44.808750000000003</v>
      </c>
      <c r="L384" s="292"/>
      <c r="M384" s="292"/>
    </row>
    <row r="385" spans="1:13" x14ac:dyDescent="0.2">
      <c r="A385" s="274">
        <v>384</v>
      </c>
      <c r="B385" s="269" t="s">
        <v>684</v>
      </c>
      <c r="C385" s="270" t="s">
        <v>685</v>
      </c>
      <c r="D385" s="271">
        <f>VLOOKUP(C385,'7'!C43:D212,2,0)</f>
        <v>0</v>
      </c>
      <c r="E385" s="317">
        <f t="shared" si="24"/>
        <v>120.14730000000002</v>
      </c>
      <c r="F385" s="272">
        <v>0.20399999999999999</v>
      </c>
      <c r="G385" s="273">
        <v>6.0000000000000001E-3</v>
      </c>
      <c r="H385" s="267">
        <f t="shared" si="28"/>
        <v>0</v>
      </c>
      <c r="I385" s="267">
        <f t="shared" si="29"/>
        <v>0</v>
      </c>
      <c r="J385" s="293">
        <v>60.073650000000008</v>
      </c>
      <c r="K385" s="272">
        <f t="shared" si="25"/>
        <v>50.061375000000005</v>
      </c>
      <c r="L385" s="292"/>
      <c r="M385" s="292"/>
    </row>
    <row r="386" spans="1:13" x14ac:dyDescent="0.2">
      <c r="A386" s="268">
        <v>385</v>
      </c>
      <c r="B386" s="269" t="s">
        <v>686</v>
      </c>
      <c r="C386" s="270" t="s">
        <v>687</v>
      </c>
      <c r="D386" s="271">
        <f>VLOOKUP(C386,'7'!C44:D213,2,0)</f>
        <v>0</v>
      </c>
      <c r="E386" s="317">
        <f t="shared" si="24"/>
        <v>197.06328000000005</v>
      </c>
      <c r="F386" s="272">
        <v>0.372</v>
      </c>
      <c r="G386" s="273">
        <v>8.5000053586547636E-3</v>
      </c>
      <c r="H386" s="267">
        <f t="shared" si="28"/>
        <v>0</v>
      </c>
      <c r="I386" s="267">
        <f t="shared" si="29"/>
        <v>0</v>
      </c>
      <c r="J386" s="293">
        <v>98.531640000000024</v>
      </c>
      <c r="K386" s="272">
        <f t="shared" si="25"/>
        <v>82.109700000000018</v>
      </c>
      <c r="L386" s="292"/>
      <c r="M386" s="292"/>
    </row>
    <row r="387" spans="1:13" x14ac:dyDescent="0.2">
      <c r="A387" s="274">
        <v>386</v>
      </c>
      <c r="B387" s="269" t="s">
        <v>688</v>
      </c>
      <c r="C387" s="270" t="s">
        <v>689</v>
      </c>
      <c r="D387" s="271">
        <f>VLOOKUP(C387,'7'!C45:D214,2,0)</f>
        <v>0</v>
      </c>
      <c r="E387" s="317">
        <f t="shared" ref="E387:E449" si="30">J387*2</f>
        <v>267.94044000000002</v>
      </c>
      <c r="F387" s="272">
        <v>0.56000000000000005</v>
      </c>
      <c r="G387" s="273">
        <v>1.35E-2</v>
      </c>
      <c r="H387" s="267">
        <f t="shared" si="28"/>
        <v>0</v>
      </c>
      <c r="I387" s="267">
        <f t="shared" si="29"/>
        <v>0</v>
      </c>
      <c r="J387" s="293">
        <v>133.97022000000001</v>
      </c>
      <c r="K387" s="272">
        <f t="shared" ref="K387:K449" si="31">J387/1.2</f>
        <v>111.64185000000002</v>
      </c>
      <c r="L387" s="292"/>
      <c r="M387" s="292"/>
    </row>
    <row r="388" spans="1:13" x14ac:dyDescent="0.2">
      <c r="A388" s="268">
        <v>387</v>
      </c>
      <c r="B388" s="269" t="s">
        <v>690</v>
      </c>
      <c r="C388" s="270" t="s">
        <v>691</v>
      </c>
      <c r="D388" s="271">
        <f>VLOOKUP(C388,'7'!C46:D215,2,0)</f>
        <v>0</v>
      </c>
      <c r="E388" s="317">
        <f t="shared" si="30"/>
        <v>336.30660000000006</v>
      </c>
      <c r="F388" s="272">
        <v>0.70499999999999996</v>
      </c>
      <c r="G388" s="273">
        <v>1.7500000000000002E-2</v>
      </c>
      <c r="H388" s="267">
        <f t="shared" si="28"/>
        <v>0</v>
      </c>
      <c r="I388" s="267">
        <f t="shared" si="29"/>
        <v>0</v>
      </c>
      <c r="J388" s="293">
        <v>168.15330000000003</v>
      </c>
      <c r="K388" s="272">
        <f t="shared" si="31"/>
        <v>140.12775000000002</v>
      </c>
      <c r="L388" s="292"/>
      <c r="M388" s="292"/>
    </row>
    <row r="389" spans="1:13" x14ac:dyDescent="0.2">
      <c r="A389" s="274">
        <v>388</v>
      </c>
      <c r="B389" s="269" t="s">
        <v>692</v>
      </c>
      <c r="C389" s="270" t="s">
        <v>693</v>
      </c>
      <c r="D389" s="271">
        <f>VLOOKUP(C389,'7'!C47:D216,2,0)</f>
        <v>0</v>
      </c>
      <c r="E389" s="317">
        <f t="shared" si="30"/>
        <v>469.0791000000001</v>
      </c>
      <c r="F389" s="272">
        <v>1.0249999999999999</v>
      </c>
      <c r="G389" s="273">
        <v>2.5833306349022783E-2</v>
      </c>
      <c r="H389" s="267">
        <f t="shared" si="28"/>
        <v>0</v>
      </c>
      <c r="I389" s="267">
        <f t="shared" si="29"/>
        <v>0</v>
      </c>
      <c r="J389" s="293">
        <v>234.53955000000005</v>
      </c>
      <c r="K389" s="272">
        <f t="shared" si="31"/>
        <v>195.44962500000005</v>
      </c>
      <c r="L389" s="292"/>
      <c r="M389" s="292"/>
    </row>
    <row r="390" spans="1:13" x14ac:dyDescent="0.2">
      <c r="A390" s="268">
        <v>389</v>
      </c>
      <c r="B390" s="269" t="s">
        <v>694</v>
      </c>
      <c r="C390" s="270" t="s">
        <v>695</v>
      </c>
      <c r="D390" s="271">
        <f>VLOOKUP(C390,'7'!C48:D217,2,0)</f>
        <v>0</v>
      </c>
      <c r="E390" s="317">
        <f t="shared" si="30"/>
        <v>577.37627999999995</v>
      </c>
      <c r="F390" s="272">
        <v>1.468</v>
      </c>
      <c r="G390" s="273">
        <v>3.4000000000000002E-2</v>
      </c>
      <c r="H390" s="267">
        <f t="shared" si="28"/>
        <v>0</v>
      </c>
      <c r="I390" s="267">
        <f t="shared" si="29"/>
        <v>0</v>
      </c>
      <c r="J390" s="293">
        <v>288.68813999999998</v>
      </c>
      <c r="K390" s="272">
        <f t="shared" si="31"/>
        <v>240.57344999999998</v>
      </c>
      <c r="L390" s="292"/>
      <c r="M390" s="292"/>
    </row>
    <row r="391" spans="1:13" x14ac:dyDescent="0.2">
      <c r="A391" s="274">
        <v>390</v>
      </c>
      <c r="B391" s="269" t="s">
        <v>696</v>
      </c>
      <c r="C391" s="270" t="s">
        <v>697</v>
      </c>
      <c r="D391" s="271">
        <f>VLOOKUP(C391,'7'!C49:D218,2,0)</f>
        <v>0</v>
      </c>
      <c r="E391" s="317">
        <f t="shared" si="30"/>
        <v>867.35880000000009</v>
      </c>
      <c r="F391" s="272">
        <v>2.0790000000000002</v>
      </c>
      <c r="G391" s="273">
        <v>5.0333296439187908E-2</v>
      </c>
      <c r="H391" s="267">
        <f t="shared" si="28"/>
        <v>0</v>
      </c>
      <c r="I391" s="267">
        <f t="shared" si="29"/>
        <v>0</v>
      </c>
      <c r="J391" s="293">
        <v>433.67940000000004</v>
      </c>
      <c r="K391" s="272">
        <f t="shared" si="31"/>
        <v>361.39950000000005</v>
      </c>
      <c r="L391" s="292"/>
      <c r="M391" s="292"/>
    </row>
    <row r="392" spans="1:13" x14ac:dyDescent="0.2">
      <c r="A392" s="268">
        <v>391</v>
      </c>
      <c r="B392" s="269" t="s">
        <v>698</v>
      </c>
      <c r="C392" s="270" t="s">
        <v>699</v>
      </c>
      <c r="D392" s="271">
        <f>VLOOKUP(C392,'7'!C50:D219,2,0)</f>
        <v>0</v>
      </c>
      <c r="E392" s="317">
        <f t="shared" si="30"/>
        <v>142.61939999999998</v>
      </c>
      <c r="F392" s="272">
        <v>0.18194443999037921</v>
      </c>
      <c r="G392" s="273">
        <v>3.3332798845506295E-3</v>
      </c>
      <c r="H392" s="267">
        <f t="shared" si="28"/>
        <v>0</v>
      </c>
      <c r="I392" s="267">
        <f t="shared" si="29"/>
        <v>0</v>
      </c>
      <c r="J392" s="293">
        <v>71.309699999999992</v>
      </c>
      <c r="K392" s="272">
        <f t="shared" si="31"/>
        <v>59.424749999999996</v>
      </c>
      <c r="L392" s="292"/>
      <c r="M392" s="292"/>
    </row>
    <row r="393" spans="1:13" x14ac:dyDescent="0.2">
      <c r="A393" s="274">
        <v>392</v>
      </c>
      <c r="B393" s="269" t="s">
        <v>700</v>
      </c>
      <c r="C393" s="270" t="s">
        <v>701</v>
      </c>
      <c r="D393" s="271">
        <f>VLOOKUP(C393,'7'!C51:D220,2,0)</f>
        <v>0</v>
      </c>
      <c r="E393" s="317">
        <f t="shared" si="30"/>
        <v>174.88728</v>
      </c>
      <c r="F393" s="272">
        <v>0.26</v>
      </c>
      <c r="G393" s="273">
        <v>4.8000000000000004E-3</v>
      </c>
      <c r="H393" s="267">
        <f t="shared" si="28"/>
        <v>0</v>
      </c>
      <c r="I393" s="267">
        <f t="shared" si="29"/>
        <v>0</v>
      </c>
      <c r="J393" s="293">
        <v>87.443640000000002</v>
      </c>
      <c r="K393" s="272">
        <f t="shared" si="31"/>
        <v>72.869700000000009</v>
      </c>
      <c r="L393" s="292"/>
      <c r="M393" s="292"/>
    </row>
    <row r="394" spans="1:13" x14ac:dyDescent="0.2">
      <c r="A394" s="268">
        <v>393</v>
      </c>
      <c r="B394" s="269" t="s">
        <v>702</v>
      </c>
      <c r="C394" s="270" t="s">
        <v>703</v>
      </c>
      <c r="D394" s="271">
        <f>VLOOKUP(C394,'7'!C52:D221,2,0)</f>
        <v>0</v>
      </c>
      <c r="E394" s="317">
        <f t="shared" si="30"/>
        <v>251.62703999999999</v>
      </c>
      <c r="F394" s="272">
        <v>0.47199999999999998</v>
      </c>
      <c r="G394" s="273">
        <v>8.5000117816159664E-3</v>
      </c>
      <c r="H394" s="267">
        <f t="shared" si="28"/>
        <v>0</v>
      </c>
      <c r="I394" s="267">
        <f t="shared" si="29"/>
        <v>0</v>
      </c>
      <c r="J394" s="293">
        <v>125.81352</v>
      </c>
      <c r="K394" s="272">
        <f t="shared" si="31"/>
        <v>104.8446</v>
      </c>
      <c r="L394" s="292"/>
      <c r="M394" s="292"/>
    </row>
    <row r="395" spans="1:13" x14ac:dyDescent="0.2">
      <c r="A395" s="274">
        <v>394</v>
      </c>
      <c r="B395" s="269" t="s">
        <v>704</v>
      </c>
      <c r="C395" s="270" t="s">
        <v>705</v>
      </c>
      <c r="D395" s="271">
        <f>VLOOKUP(C395,'7'!C53:D222,2,0)</f>
        <v>0</v>
      </c>
      <c r="E395" s="317">
        <f t="shared" si="30"/>
        <v>358.81650000000002</v>
      </c>
      <c r="F395" s="272">
        <v>0.64400000000000002</v>
      </c>
      <c r="G395" s="273">
        <v>1.3500065608187901E-2</v>
      </c>
      <c r="H395" s="267">
        <f t="shared" si="28"/>
        <v>0</v>
      </c>
      <c r="I395" s="267">
        <f t="shared" si="29"/>
        <v>0</v>
      </c>
      <c r="J395" s="293">
        <v>179.40825000000001</v>
      </c>
      <c r="K395" s="272">
        <f t="shared" si="31"/>
        <v>149.50687500000001</v>
      </c>
      <c r="L395" s="292"/>
      <c r="M395" s="292"/>
    </row>
    <row r="396" spans="1:13" x14ac:dyDescent="0.2">
      <c r="A396" s="268">
        <v>395</v>
      </c>
      <c r="B396" s="269" t="s">
        <v>706</v>
      </c>
      <c r="C396" s="270" t="s">
        <v>707</v>
      </c>
      <c r="D396" s="271">
        <f>VLOOKUP(C396,'7'!C54:D223,2,0)</f>
        <v>0</v>
      </c>
      <c r="E396" s="317">
        <f t="shared" si="30"/>
        <v>390.66300000000001</v>
      </c>
      <c r="F396" s="272">
        <v>0.84599999999999997</v>
      </c>
      <c r="G396" s="273">
        <v>1.7500007749895376E-2</v>
      </c>
      <c r="H396" s="267">
        <f t="shared" si="28"/>
        <v>0</v>
      </c>
      <c r="I396" s="267">
        <f t="shared" si="29"/>
        <v>0</v>
      </c>
      <c r="J396" s="293">
        <v>195.33150000000001</v>
      </c>
      <c r="K396" s="272">
        <f t="shared" si="31"/>
        <v>162.77625</v>
      </c>
      <c r="L396" s="292"/>
      <c r="M396" s="292"/>
    </row>
    <row r="397" spans="1:13" x14ac:dyDescent="0.2">
      <c r="A397" s="274">
        <v>396</v>
      </c>
      <c r="B397" s="269" t="s">
        <v>708</v>
      </c>
      <c r="C397" s="270" t="s">
        <v>709</v>
      </c>
      <c r="D397" s="271">
        <f>VLOOKUP(C397,'7'!C55:D224,2,0)</f>
        <v>0</v>
      </c>
      <c r="E397" s="317">
        <f t="shared" si="30"/>
        <v>606.29310000000009</v>
      </c>
      <c r="F397" s="272">
        <v>1.3660000000000001</v>
      </c>
      <c r="G397" s="273">
        <v>2.5833296811657719E-2</v>
      </c>
      <c r="H397" s="267">
        <f t="shared" si="28"/>
        <v>0</v>
      </c>
      <c r="I397" s="267">
        <f t="shared" si="29"/>
        <v>0</v>
      </c>
      <c r="J397" s="293">
        <v>303.14655000000005</v>
      </c>
      <c r="K397" s="272">
        <f t="shared" si="31"/>
        <v>252.62212500000004</v>
      </c>
      <c r="L397" s="292"/>
      <c r="M397" s="292"/>
    </row>
    <row r="398" spans="1:13" x14ac:dyDescent="0.2">
      <c r="A398" s="268">
        <v>397</v>
      </c>
      <c r="B398" s="269" t="s">
        <v>710</v>
      </c>
      <c r="C398" s="270" t="s">
        <v>711</v>
      </c>
      <c r="D398" s="271">
        <f>VLOOKUP(C398,'7'!C56:D225,2,0)</f>
        <v>0</v>
      </c>
      <c r="E398" s="317">
        <f t="shared" si="30"/>
        <v>649.197</v>
      </c>
      <c r="F398" s="272">
        <v>1.732</v>
      </c>
      <c r="G398" s="273">
        <v>3.4000000000000002E-2</v>
      </c>
      <c r="H398" s="267">
        <f t="shared" si="28"/>
        <v>0</v>
      </c>
      <c r="I398" s="267">
        <f t="shared" si="29"/>
        <v>0</v>
      </c>
      <c r="J398" s="293">
        <v>324.5985</v>
      </c>
      <c r="K398" s="272">
        <f t="shared" si="31"/>
        <v>270.49875000000003</v>
      </c>
      <c r="L398" s="292"/>
      <c r="M398" s="292"/>
    </row>
    <row r="399" spans="1:13" x14ac:dyDescent="0.2">
      <c r="A399" s="274">
        <v>398</v>
      </c>
      <c r="B399" s="269" t="s">
        <v>712</v>
      </c>
      <c r="C399" s="270" t="s">
        <v>713</v>
      </c>
      <c r="D399" s="271">
        <f>VLOOKUP(C399,'7'!C57:D226,2,0)</f>
        <v>0</v>
      </c>
      <c r="E399" s="317">
        <f t="shared" si="30"/>
        <v>1038.5550000000001</v>
      </c>
      <c r="F399" s="272">
        <v>2.44</v>
      </c>
      <c r="G399" s="273">
        <v>5.033329248491162E-2</v>
      </c>
      <c r="H399" s="267">
        <f t="shared" si="28"/>
        <v>0</v>
      </c>
      <c r="I399" s="267">
        <f t="shared" si="29"/>
        <v>0</v>
      </c>
      <c r="J399" s="293">
        <v>519.27750000000003</v>
      </c>
      <c r="K399" s="272">
        <f t="shared" si="31"/>
        <v>432.73125000000005</v>
      </c>
      <c r="L399" s="292"/>
      <c r="M399" s="292"/>
    </row>
    <row r="400" spans="1:13" x14ac:dyDescent="0.2">
      <c r="A400" s="268">
        <v>399</v>
      </c>
      <c r="B400" s="269" t="s">
        <v>1342</v>
      </c>
      <c r="C400" s="270" t="s">
        <v>1343</v>
      </c>
      <c r="D400" s="271"/>
      <c r="E400" s="317">
        <f t="shared" si="30"/>
        <v>0</v>
      </c>
      <c r="F400" s="272">
        <v>4.0969999999999995</v>
      </c>
      <c r="G400" s="273">
        <v>5.0324999999999995E-2</v>
      </c>
      <c r="H400" s="267"/>
      <c r="I400" s="267"/>
      <c r="J400" s="293">
        <v>0</v>
      </c>
      <c r="K400" s="272"/>
      <c r="L400" s="292"/>
      <c r="M400" s="292"/>
    </row>
    <row r="401" spans="1:13" x14ac:dyDescent="0.2">
      <c r="A401" s="274">
        <v>400</v>
      </c>
      <c r="B401" s="269" t="s">
        <v>1344</v>
      </c>
      <c r="C401" s="270" t="s">
        <v>1345</v>
      </c>
      <c r="D401" s="271"/>
      <c r="E401" s="317">
        <f t="shared" si="30"/>
        <v>65.826000000000008</v>
      </c>
      <c r="F401" s="272">
        <v>7.6999999999999999E-2</v>
      </c>
      <c r="G401" s="273">
        <v>1.0435326842837273E-3</v>
      </c>
      <c r="H401" s="267">
        <f t="shared" ref="H401:H445" si="32">F401*D401</f>
        <v>0</v>
      </c>
      <c r="I401" s="267">
        <f t="shared" ref="I401:I445" si="33">G401*D401</f>
        <v>0</v>
      </c>
      <c r="J401" s="293">
        <v>32.913000000000004</v>
      </c>
      <c r="K401" s="272">
        <f t="shared" si="31"/>
        <v>27.427500000000006</v>
      </c>
      <c r="L401" s="292"/>
      <c r="M401" s="292"/>
    </row>
    <row r="402" spans="1:13" x14ac:dyDescent="0.2">
      <c r="A402" s="268">
        <v>401</v>
      </c>
      <c r="B402" s="269" t="s">
        <v>1346</v>
      </c>
      <c r="C402" s="270" t="s">
        <v>1347</v>
      </c>
      <c r="D402" s="271"/>
      <c r="E402" s="317">
        <f t="shared" si="30"/>
        <v>84.293999999999997</v>
      </c>
      <c r="F402" s="272">
        <v>0.14199999999999999</v>
      </c>
      <c r="G402" s="273">
        <v>1.7856976906277589E-3</v>
      </c>
      <c r="H402" s="267">
        <f t="shared" si="32"/>
        <v>0</v>
      </c>
      <c r="I402" s="267">
        <f t="shared" si="33"/>
        <v>0</v>
      </c>
      <c r="J402" s="293">
        <v>42.146999999999998</v>
      </c>
      <c r="K402" s="272">
        <f t="shared" si="31"/>
        <v>35.122500000000002</v>
      </c>
      <c r="L402" s="292"/>
      <c r="M402" s="292"/>
    </row>
    <row r="403" spans="1:13" x14ac:dyDescent="0.2">
      <c r="A403" s="274">
        <v>402</v>
      </c>
      <c r="B403" s="269" t="s">
        <v>1348</v>
      </c>
      <c r="C403" s="270" t="s">
        <v>1349</v>
      </c>
      <c r="D403" s="271"/>
      <c r="E403" s="317">
        <f t="shared" si="30"/>
        <v>136.24199999999999</v>
      </c>
      <c r="F403" s="272">
        <v>0.27300000000000002</v>
      </c>
      <c r="G403" s="273">
        <v>3.5000000000000001E-3</v>
      </c>
      <c r="H403" s="267">
        <f t="shared" si="32"/>
        <v>0</v>
      </c>
      <c r="I403" s="267">
        <f t="shared" si="33"/>
        <v>0</v>
      </c>
      <c r="J403" s="293">
        <v>68.120999999999995</v>
      </c>
      <c r="K403" s="272">
        <f t="shared" si="31"/>
        <v>56.767499999999998</v>
      </c>
      <c r="L403" s="292"/>
      <c r="M403" s="292"/>
    </row>
    <row r="404" spans="1:13" x14ac:dyDescent="0.2">
      <c r="A404" s="268">
        <v>403</v>
      </c>
      <c r="B404" s="269" t="s">
        <v>1350</v>
      </c>
      <c r="C404" s="270" t="s">
        <v>1351</v>
      </c>
      <c r="D404" s="271"/>
      <c r="E404" s="317">
        <f t="shared" si="30"/>
        <v>235.13399999999999</v>
      </c>
      <c r="F404" s="272">
        <v>0.53200000000000003</v>
      </c>
      <c r="G404" s="273">
        <v>6.9285756553642223E-3</v>
      </c>
      <c r="H404" s="267">
        <f t="shared" si="32"/>
        <v>0</v>
      </c>
      <c r="I404" s="267">
        <f t="shared" si="33"/>
        <v>0</v>
      </c>
      <c r="J404" s="293">
        <v>117.56699999999999</v>
      </c>
      <c r="K404" s="272">
        <f t="shared" si="31"/>
        <v>97.972499999999997</v>
      </c>
      <c r="L404" s="292"/>
      <c r="M404" s="292"/>
    </row>
    <row r="405" spans="1:13" x14ac:dyDescent="0.2">
      <c r="A405" s="274">
        <v>404</v>
      </c>
      <c r="B405" s="269" t="s">
        <v>1352</v>
      </c>
      <c r="C405" s="270" t="s">
        <v>1353</v>
      </c>
      <c r="D405" s="271"/>
      <c r="E405" s="317">
        <f t="shared" si="30"/>
        <v>347.81399999999996</v>
      </c>
      <c r="F405" s="272">
        <v>0.79</v>
      </c>
      <c r="G405" s="273">
        <v>1.0285633723389257E-2</v>
      </c>
      <c r="H405" s="267">
        <f t="shared" si="32"/>
        <v>0</v>
      </c>
      <c r="I405" s="267">
        <f t="shared" si="33"/>
        <v>0</v>
      </c>
      <c r="J405" s="293">
        <v>173.90699999999998</v>
      </c>
      <c r="K405" s="272">
        <f t="shared" si="31"/>
        <v>144.92249999999999</v>
      </c>
      <c r="L405" s="292"/>
      <c r="M405" s="292"/>
    </row>
    <row r="406" spans="1:13" x14ac:dyDescent="0.2">
      <c r="A406" s="268">
        <v>405</v>
      </c>
      <c r="B406" s="269" t="s">
        <v>1354</v>
      </c>
      <c r="C406" s="270" t="s">
        <v>1355</v>
      </c>
      <c r="D406" s="271"/>
      <c r="E406" s="317">
        <f t="shared" si="30"/>
        <v>120.15</v>
      </c>
      <c r="F406" s="272">
        <v>0.22</v>
      </c>
      <c r="G406" s="273">
        <v>6.0000000000000001E-3</v>
      </c>
      <c r="H406" s="267">
        <f t="shared" si="32"/>
        <v>0</v>
      </c>
      <c r="I406" s="267">
        <f t="shared" si="33"/>
        <v>0</v>
      </c>
      <c r="J406" s="293">
        <v>60.075000000000003</v>
      </c>
      <c r="K406" s="272">
        <f t="shared" si="31"/>
        <v>50.062500000000007</v>
      </c>
      <c r="L406" s="292"/>
      <c r="M406" s="292"/>
    </row>
    <row r="407" spans="1:13" x14ac:dyDescent="0.2">
      <c r="A407" s="274">
        <v>406</v>
      </c>
      <c r="B407" s="269" t="s">
        <v>1356</v>
      </c>
      <c r="C407" s="270" t="s">
        <v>1357</v>
      </c>
      <c r="D407" s="271"/>
      <c r="E407" s="317">
        <f t="shared" si="30"/>
        <v>197.06400000000002</v>
      </c>
      <c r="F407" s="272">
        <v>0.38200000000000001</v>
      </c>
      <c r="G407" s="273">
        <v>8.3332614787669755E-3</v>
      </c>
      <c r="H407" s="267">
        <f t="shared" si="32"/>
        <v>0</v>
      </c>
      <c r="I407" s="267">
        <f t="shared" si="33"/>
        <v>0</v>
      </c>
      <c r="J407" s="293">
        <v>98.532000000000011</v>
      </c>
      <c r="K407" s="272">
        <f t="shared" si="31"/>
        <v>82.110000000000014</v>
      </c>
      <c r="L407" s="292"/>
      <c r="M407" s="292"/>
    </row>
    <row r="408" spans="1:13" x14ac:dyDescent="0.2">
      <c r="A408" s="268">
        <v>407</v>
      </c>
      <c r="B408" s="269" t="s">
        <v>1358</v>
      </c>
      <c r="C408" s="270" t="s">
        <v>1359</v>
      </c>
      <c r="D408" s="271"/>
      <c r="E408" s="317">
        <f t="shared" si="30"/>
        <v>336.31200000000001</v>
      </c>
      <c r="F408" s="272">
        <v>0.69200000000000006</v>
      </c>
      <c r="G408" s="273">
        <v>1.7500030367446098E-2</v>
      </c>
      <c r="H408" s="267">
        <f t="shared" si="32"/>
        <v>0</v>
      </c>
      <c r="I408" s="267">
        <f t="shared" si="33"/>
        <v>0</v>
      </c>
      <c r="J408" s="293">
        <v>168.15600000000001</v>
      </c>
      <c r="K408" s="272">
        <f t="shared" si="31"/>
        <v>140.13000000000002</v>
      </c>
      <c r="L408" s="292"/>
      <c r="M408" s="292"/>
    </row>
    <row r="409" spans="1:13" x14ac:dyDescent="0.2">
      <c r="A409" s="274">
        <v>408</v>
      </c>
      <c r="B409" s="269" t="s">
        <v>1360</v>
      </c>
      <c r="C409" s="270" t="s">
        <v>1361</v>
      </c>
      <c r="D409" s="271"/>
      <c r="E409" s="317">
        <f t="shared" si="30"/>
        <v>469.08000000000004</v>
      </c>
      <c r="F409" s="272">
        <v>1.1420000000000001</v>
      </c>
      <c r="G409" s="273">
        <v>2.5832116788321171E-2</v>
      </c>
      <c r="H409" s="267">
        <f t="shared" si="32"/>
        <v>0</v>
      </c>
      <c r="I409" s="267">
        <f t="shared" si="33"/>
        <v>0</v>
      </c>
      <c r="J409" s="293">
        <v>234.54000000000002</v>
      </c>
      <c r="K409" s="272">
        <f t="shared" si="31"/>
        <v>195.45000000000002</v>
      </c>
      <c r="L409" s="292"/>
      <c r="M409" s="292"/>
    </row>
    <row r="410" spans="1:13" x14ac:dyDescent="0.2">
      <c r="A410" s="268">
        <v>409</v>
      </c>
      <c r="B410" s="269" t="s">
        <v>1362</v>
      </c>
      <c r="C410" s="270" t="s">
        <v>1363</v>
      </c>
      <c r="D410" s="271"/>
      <c r="E410" s="317">
        <f t="shared" si="30"/>
        <v>577.36800000000005</v>
      </c>
      <c r="F410" s="272">
        <v>1.3659999999999999</v>
      </c>
      <c r="G410" s="273">
        <v>3.3999999999999996E-2</v>
      </c>
      <c r="H410" s="267">
        <f t="shared" si="32"/>
        <v>0</v>
      </c>
      <c r="I410" s="267">
        <f t="shared" si="33"/>
        <v>0</v>
      </c>
      <c r="J410" s="293">
        <v>288.68400000000003</v>
      </c>
      <c r="K410" s="272">
        <f t="shared" si="31"/>
        <v>240.57000000000002</v>
      </c>
      <c r="L410" s="292"/>
      <c r="M410" s="292"/>
    </row>
    <row r="411" spans="1:13" x14ac:dyDescent="0.2">
      <c r="A411" s="274">
        <v>410</v>
      </c>
      <c r="B411" s="269" t="s">
        <v>1364</v>
      </c>
      <c r="C411" s="270" t="s">
        <v>1365</v>
      </c>
      <c r="D411" s="271"/>
      <c r="E411" s="317">
        <f t="shared" si="30"/>
        <v>867.36599999999999</v>
      </c>
      <c r="F411" s="272">
        <v>2.0790000000000002</v>
      </c>
      <c r="G411" s="273">
        <v>5.033327521069457E-2</v>
      </c>
      <c r="H411" s="267">
        <f t="shared" si="32"/>
        <v>0</v>
      </c>
      <c r="I411" s="267">
        <f t="shared" si="33"/>
        <v>0</v>
      </c>
      <c r="J411" s="293">
        <v>433.68299999999999</v>
      </c>
      <c r="K411" s="272">
        <f t="shared" si="31"/>
        <v>361.40250000000003</v>
      </c>
      <c r="L411" s="292"/>
      <c r="M411" s="292"/>
    </row>
    <row r="412" spans="1:13" x14ac:dyDescent="0.2">
      <c r="A412" s="268">
        <v>411</v>
      </c>
      <c r="B412" s="269" t="s">
        <v>1366</v>
      </c>
      <c r="C412" s="270" t="s">
        <v>1367</v>
      </c>
      <c r="D412" s="271"/>
      <c r="E412" s="317">
        <f t="shared" si="30"/>
        <v>174.88800000000001</v>
      </c>
      <c r="F412" s="272">
        <v>0.25</v>
      </c>
      <c r="G412" s="273">
        <v>4.8000000000000004E-3</v>
      </c>
      <c r="H412" s="267">
        <f t="shared" si="32"/>
        <v>0</v>
      </c>
      <c r="I412" s="267">
        <f t="shared" si="33"/>
        <v>0</v>
      </c>
      <c r="J412" s="293">
        <v>87.444000000000003</v>
      </c>
      <c r="K412" s="272">
        <f t="shared" si="31"/>
        <v>72.87</v>
      </c>
      <c r="L412" s="292"/>
      <c r="M412" s="292"/>
    </row>
    <row r="413" spans="1:13" x14ac:dyDescent="0.2">
      <c r="A413" s="274">
        <v>412</v>
      </c>
      <c r="B413" s="269" t="s">
        <v>1368</v>
      </c>
      <c r="C413" s="270" t="s">
        <v>1369</v>
      </c>
      <c r="D413" s="271"/>
      <c r="E413" s="317">
        <f t="shared" si="30"/>
        <v>251.62199999999999</v>
      </c>
      <c r="F413" s="272">
        <v>0.46400000000000002</v>
      </c>
      <c r="G413" s="273">
        <v>8.0000000000000002E-3</v>
      </c>
      <c r="H413" s="267">
        <f t="shared" si="32"/>
        <v>0</v>
      </c>
      <c r="I413" s="267">
        <f t="shared" si="33"/>
        <v>0</v>
      </c>
      <c r="J413" s="293">
        <v>125.81099999999999</v>
      </c>
      <c r="K413" s="272">
        <f t="shared" si="31"/>
        <v>104.8425</v>
      </c>
      <c r="L413" s="292"/>
      <c r="M413" s="292"/>
    </row>
    <row r="414" spans="1:13" x14ac:dyDescent="0.2">
      <c r="A414" s="268">
        <v>413</v>
      </c>
      <c r="B414" s="269" t="s">
        <v>1370</v>
      </c>
      <c r="C414" s="270" t="s">
        <v>1371</v>
      </c>
      <c r="D414" s="271"/>
      <c r="E414" s="317">
        <f t="shared" si="30"/>
        <v>390.67199999999997</v>
      </c>
      <c r="F414" s="272">
        <v>0.82799999999999996</v>
      </c>
      <c r="G414" s="273">
        <v>1.7500223914017017E-2</v>
      </c>
      <c r="H414" s="267">
        <f t="shared" si="32"/>
        <v>0</v>
      </c>
      <c r="I414" s="267">
        <f t="shared" si="33"/>
        <v>0</v>
      </c>
      <c r="J414" s="293">
        <v>195.33599999999998</v>
      </c>
      <c r="K414" s="272">
        <f t="shared" si="31"/>
        <v>162.78</v>
      </c>
      <c r="L414" s="292"/>
      <c r="M414" s="292"/>
    </row>
    <row r="415" spans="1:13" x14ac:dyDescent="0.2">
      <c r="A415" s="274">
        <v>414</v>
      </c>
      <c r="B415" s="269" t="s">
        <v>1372</v>
      </c>
      <c r="C415" s="270" t="s">
        <v>1373</v>
      </c>
      <c r="D415" s="271"/>
      <c r="E415" s="317">
        <f t="shared" si="30"/>
        <v>649.20600000000002</v>
      </c>
      <c r="F415" s="272">
        <v>1.6639999999999999</v>
      </c>
      <c r="G415" s="273">
        <v>3.4000000000000002E-2</v>
      </c>
      <c r="H415" s="267">
        <f t="shared" si="32"/>
        <v>0</v>
      </c>
      <c r="I415" s="267">
        <f t="shared" si="33"/>
        <v>0</v>
      </c>
      <c r="J415" s="293">
        <v>324.60300000000001</v>
      </c>
      <c r="K415" s="272">
        <f t="shared" si="31"/>
        <v>270.5025</v>
      </c>
      <c r="L415" s="292"/>
      <c r="M415" s="292"/>
    </row>
    <row r="416" spans="1:13" x14ac:dyDescent="0.2">
      <c r="A416" s="268">
        <v>415</v>
      </c>
      <c r="B416" s="269" t="s">
        <v>1374</v>
      </c>
      <c r="C416" s="270" t="s">
        <v>1375</v>
      </c>
      <c r="D416" s="271"/>
      <c r="E416" s="317">
        <f t="shared" si="30"/>
        <v>1038.5640000000001</v>
      </c>
      <c r="F416" s="272">
        <v>2.4579999999999997</v>
      </c>
      <c r="G416" s="273">
        <v>5.03332350339133E-2</v>
      </c>
      <c r="H416" s="267">
        <f t="shared" si="32"/>
        <v>0</v>
      </c>
      <c r="I416" s="267">
        <f t="shared" si="33"/>
        <v>0</v>
      </c>
      <c r="J416" s="293">
        <v>519.28200000000004</v>
      </c>
      <c r="K416" s="272">
        <f t="shared" si="31"/>
        <v>432.73500000000007</v>
      </c>
      <c r="L416" s="292"/>
      <c r="M416" s="292"/>
    </row>
    <row r="417" spans="1:13" x14ac:dyDescent="0.2">
      <c r="A417" s="274">
        <v>416</v>
      </c>
      <c r="B417" s="269" t="s">
        <v>1376</v>
      </c>
      <c r="C417" s="270" t="s">
        <v>1377</v>
      </c>
      <c r="D417" s="271"/>
      <c r="E417" s="317">
        <f t="shared" si="30"/>
        <v>0</v>
      </c>
      <c r="F417" s="272">
        <v>5.6316000000000005E-2</v>
      </c>
      <c r="G417" s="273">
        <v>6.3133333333333336E-4</v>
      </c>
      <c r="H417" s="267">
        <f t="shared" si="32"/>
        <v>0</v>
      </c>
      <c r="I417" s="267">
        <f t="shared" si="33"/>
        <v>0</v>
      </c>
      <c r="J417" s="293">
        <v>0</v>
      </c>
      <c r="K417" s="272"/>
      <c r="L417" s="292"/>
      <c r="M417" s="292"/>
    </row>
    <row r="418" spans="1:13" x14ac:dyDescent="0.2">
      <c r="A418" s="268">
        <v>417</v>
      </c>
      <c r="B418" s="269" t="s">
        <v>1378</v>
      </c>
      <c r="C418" s="270" t="s">
        <v>1379</v>
      </c>
      <c r="D418" s="271"/>
      <c r="E418" s="317">
        <f t="shared" si="30"/>
        <v>0</v>
      </c>
      <c r="F418" s="272">
        <v>0.11736827586206897</v>
      </c>
      <c r="G418" s="273">
        <v>1.263103448275862E-3</v>
      </c>
      <c r="H418" s="267">
        <f t="shared" si="32"/>
        <v>0</v>
      </c>
      <c r="I418" s="267">
        <f t="shared" si="33"/>
        <v>0</v>
      </c>
      <c r="J418" s="293">
        <v>0</v>
      </c>
      <c r="K418" s="272"/>
      <c r="L418" s="292"/>
      <c r="M418" s="292"/>
    </row>
    <row r="419" spans="1:13" x14ac:dyDescent="0.2">
      <c r="A419" s="274">
        <v>418</v>
      </c>
      <c r="B419" s="269" t="s">
        <v>714</v>
      </c>
      <c r="C419" s="270" t="s">
        <v>1702</v>
      </c>
      <c r="D419" s="271">
        <f>VLOOKUP(C419,'7'!C66:D174,2,0)</f>
        <v>0</v>
      </c>
      <c r="E419" s="317">
        <f t="shared" si="30"/>
        <v>159.59413800000002</v>
      </c>
      <c r="F419" s="272">
        <v>5.625001856941246E-2</v>
      </c>
      <c r="G419" s="273">
        <v>3.7502785411869569E-4</v>
      </c>
      <c r="H419" s="267">
        <f t="shared" si="32"/>
        <v>0</v>
      </c>
      <c r="I419" s="267">
        <f t="shared" si="33"/>
        <v>0</v>
      </c>
      <c r="J419" s="293">
        <v>79.797069000000008</v>
      </c>
      <c r="K419" s="272">
        <f t="shared" si="31"/>
        <v>66.497557500000013</v>
      </c>
      <c r="L419" s="292"/>
      <c r="M419" s="292"/>
    </row>
    <row r="420" spans="1:13" x14ac:dyDescent="0.2">
      <c r="A420" s="268">
        <v>419</v>
      </c>
      <c r="B420" s="269" t="s">
        <v>715</v>
      </c>
      <c r="C420" s="270" t="s">
        <v>1703</v>
      </c>
      <c r="D420" s="271">
        <f>VLOOKUP(C420,'7'!C67:D176,2,0)</f>
        <v>0</v>
      </c>
      <c r="E420" s="317">
        <f t="shared" si="30"/>
        <v>306.11433600000009</v>
      </c>
      <c r="F420" s="272">
        <v>0.19230769934162401</v>
      </c>
      <c r="G420" s="273">
        <v>7.6901975128017559E-5</v>
      </c>
      <c r="H420" s="267">
        <f t="shared" si="32"/>
        <v>0</v>
      </c>
      <c r="I420" s="267">
        <f t="shared" si="33"/>
        <v>0</v>
      </c>
      <c r="J420" s="293">
        <v>153.05716800000005</v>
      </c>
      <c r="K420" s="272">
        <f t="shared" si="31"/>
        <v>127.54764000000004</v>
      </c>
      <c r="L420" s="292"/>
      <c r="M420" s="292"/>
    </row>
    <row r="421" spans="1:13" x14ac:dyDescent="0.2">
      <c r="A421" s="274">
        <v>420</v>
      </c>
      <c r="B421" s="269" t="s">
        <v>716</v>
      </c>
      <c r="C421" s="270" t="s">
        <v>717</v>
      </c>
      <c r="D421" s="271">
        <f>VLOOKUP(C421,'7'!C68:D177,2,0)</f>
        <v>0</v>
      </c>
      <c r="E421" s="317">
        <f t="shared" si="30"/>
        <v>19.423800000000004</v>
      </c>
      <c r="F421" s="272">
        <v>6.0000000000000001E-3</v>
      </c>
      <c r="G421" s="273">
        <v>9.4941956882255396E-5</v>
      </c>
      <c r="H421" s="267">
        <f t="shared" si="32"/>
        <v>0</v>
      </c>
      <c r="I421" s="267">
        <f t="shared" si="33"/>
        <v>0</v>
      </c>
      <c r="J421" s="293">
        <v>9.7119000000000018</v>
      </c>
      <c r="K421" s="272">
        <f t="shared" si="31"/>
        <v>8.0932500000000012</v>
      </c>
      <c r="L421" s="292"/>
      <c r="M421" s="292"/>
    </row>
    <row r="422" spans="1:13" x14ac:dyDescent="0.2">
      <c r="A422" s="268">
        <v>421</v>
      </c>
      <c r="B422" s="269" t="s">
        <v>718</v>
      </c>
      <c r="C422" s="270" t="s">
        <v>719</v>
      </c>
      <c r="D422" s="271">
        <f>VLOOKUP(C422,'7'!C69:D178,2,0)</f>
        <v>0</v>
      </c>
      <c r="E422" s="317">
        <f t="shared" si="30"/>
        <v>15.2064</v>
      </c>
      <c r="F422" s="272">
        <v>8.0000000000000002E-3</v>
      </c>
      <c r="G422" s="273">
        <v>1.5835425079122558E-4</v>
      </c>
      <c r="H422" s="267">
        <f t="shared" si="32"/>
        <v>0</v>
      </c>
      <c r="I422" s="267">
        <f t="shared" si="33"/>
        <v>0</v>
      </c>
      <c r="J422" s="293">
        <v>7.6032000000000002</v>
      </c>
      <c r="K422" s="272">
        <f t="shared" si="31"/>
        <v>6.3360000000000003</v>
      </c>
      <c r="L422" s="292"/>
      <c r="M422" s="292"/>
    </row>
    <row r="423" spans="1:13" x14ac:dyDescent="0.2">
      <c r="A423" s="274">
        <v>422</v>
      </c>
      <c r="B423" s="269" t="s">
        <v>720</v>
      </c>
      <c r="C423" s="270" t="s">
        <v>721</v>
      </c>
      <c r="D423" s="271">
        <f>VLOOKUP(C423,'7'!C70:D179,2,0)</f>
        <v>0</v>
      </c>
      <c r="E423" s="317">
        <f t="shared" si="30"/>
        <v>13.86</v>
      </c>
      <c r="F423" s="272">
        <v>1.7000000000000001E-2</v>
      </c>
      <c r="G423" s="273">
        <v>1.3330114849070029E-4</v>
      </c>
      <c r="H423" s="267">
        <f t="shared" si="32"/>
        <v>0</v>
      </c>
      <c r="I423" s="267">
        <f t="shared" si="33"/>
        <v>0</v>
      </c>
      <c r="J423" s="293">
        <v>6.93</v>
      </c>
      <c r="K423" s="272">
        <f t="shared" si="31"/>
        <v>5.7750000000000004</v>
      </c>
      <c r="L423" s="292"/>
      <c r="M423" s="292"/>
    </row>
    <row r="424" spans="1:13" x14ac:dyDescent="0.2">
      <c r="A424" s="268">
        <v>423</v>
      </c>
      <c r="B424" s="269" t="s">
        <v>722</v>
      </c>
      <c r="C424" s="270" t="s">
        <v>723</v>
      </c>
      <c r="D424" s="271">
        <f>VLOOKUP(C424,'7'!C71:D180,2,0)</f>
        <v>0</v>
      </c>
      <c r="E424" s="317">
        <f t="shared" si="30"/>
        <v>35.32</v>
      </c>
      <c r="F424" s="272">
        <v>6.4000000000000001E-2</v>
      </c>
      <c r="G424" s="273">
        <v>7.2670074481711656E-4</v>
      </c>
      <c r="H424" s="267">
        <f t="shared" si="32"/>
        <v>0</v>
      </c>
      <c r="I424" s="267">
        <f t="shared" si="33"/>
        <v>0</v>
      </c>
      <c r="J424" s="293">
        <v>17.66</v>
      </c>
      <c r="K424" s="272">
        <f t="shared" si="31"/>
        <v>14.716666666666667</v>
      </c>
      <c r="L424" s="292"/>
      <c r="M424" s="292"/>
    </row>
    <row r="425" spans="1:13" x14ac:dyDescent="0.2">
      <c r="A425" s="274">
        <v>424</v>
      </c>
      <c r="B425" s="269" t="s">
        <v>724</v>
      </c>
      <c r="C425" s="270" t="s">
        <v>725</v>
      </c>
      <c r="D425" s="271">
        <f>VLOOKUP(C425,'7'!C72:D181,2,0)</f>
        <v>0</v>
      </c>
      <c r="E425" s="317">
        <f t="shared" si="30"/>
        <v>86.469570000000004</v>
      </c>
      <c r="F425" s="272">
        <v>0</v>
      </c>
      <c r="G425" s="273">
        <v>0</v>
      </c>
      <c r="H425" s="267">
        <f t="shared" si="32"/>
        <v>0</v>
      </c>
      <c r="I425" s="267">
        <f t="shared" si="33"/>
        <v>0</v>
      </c>
      <c r="J425" s="293">
        <v>43.234785000000002</v>
      </c>
      <c r="K425" s="272">
        <f t="shared" si="31"/>
        <v>36.028987500000007</v>
      </c>
      <c r="L425" s="292"/>
      <c r="M425" s="292"/>
    </row>
    <row r="426" spans="1:13" x14ac:dyDescent="0.2">
      <c r="A426" s="268">
        <v>425</v>
      </c>
      <c r="B426" s="269" t="s">
        <v>726</v>
      </c>
      <c r="C426" s="270" t="s">
        <v>727</v>
      </c>
      <c r="D426" s="271">
        <f>VLOOKUP(C426,'7'!C73:D182,2,0)</f>
        <v>0</v>
      </c>
      <c r="E426" s="317">
        <f t="shared" si="30"/>
        <v>155.86479</v>
      </c>
      <c r="F426" s="272">
        <v>0.11363640520484949</v>
      </c>
      <c r="G426" s="273">
        <v>2.400005225752508E-3</v>
      </c>
      <c r="H426" s="267">
        <f t="shared" si="32"/>
        <v>0</v>
      </c>
      <c r="I426" s="267">
        <f t="shared" si="33"/>
        <v>0</v>
      </c>
      <c r="J426" s="293">
        <v>77.932395</v>
      </c>
      <c r="K426" s="272">
        <f t="shared" si="31"/>
        <v>64.943662500000002</v>
      </c>
      <c r="L426" s="292"/>
      <c r="M426" s="292"/>
    </row>
    <row r="427" spans="1:13" x14ac:dyDescent="0.2">
      <c r="A427" s="274">
        <v>426</v>
      </c>
      <c r="B427" s="269" t="s">
        <v>728</v>
      </c>
      <c r="C427" s="270" t="s">
        <v>729</v>
      </c>
      <c r="D427" s="271">
        <f>VLOOKUP(C427,'7'!C74:D183,2,0)</f>
        <v>0</v>
      </c>
      <c r="E427" s="317">
        <f t="shared" si="30"/>
        <v>18</v>
      </c>
      <c r="F427" s="272">
        <v>2.2000000000000002E-2</v>
      </c>
      <c r="G427" s="273">
        <v>1.2670020928203988E-4</v>
      </c>
      <c r="H427" s="267">
        <f t="shared" si="32"/>
        <v>0</v>
      </c>
      <c r="I427" s="267">
        <f t="shared" si="33"/>
        <v>0</v>
      </c>
      <c r="J427" s="293">
        <v>9</v>
      </c>
      <c r="K427" s="272">
        <f t="shared" si="31"/>
        <v>7.5</v>
      </c>
      <c r="L427" s="292"/>
      <c r="M427" s="292"/>
    </row>
    <row r="428" spans="1:13" x14ac:dyDescent="0.2">
      <c r="A428" s="268">
        <v>427</v>
      </c>
      <c r="B428" s="269" t="s">
        <v>730</v>
      </c>
      <c r="C428" s="270" t="s">
        <v>731</v>
      </c>
      <c r="D428" s="271">
        <f>VLOOKUP(C428,'7'!C75:D184,2,0)</f>
        <v>0</v>
      </c>
      <c r="E428" s="317">
        <f t="shared" si="30"/>
        <v>31.14</v>
      </c>
      <c r="F428" s="272">
        <v>3.0112887427992764E-2</v>
      </c>
      <c r="G428" s="273">
        <v>2.8961435662466588E-4</v>
      </c>
      <c r="H428" s="267">
        <f t="shared" si="32"/>
        <v>0</v>
      </c>
      <c r="I428" s="267">
        <f t="shared" si="33"/>
        <v>0</v>
      </c>
      <c r="J428" s="293">
        <v>15.57</v>
      </c>
      <c r="K428" s="272">
        <f t="shared" si="31"/>
        <v>12.975000000000001</v>
      </c>
      <c r="L428" s="292"/>
      <c r="M428" s="292"/>
    </row>
    <row r="429" spans="1:13" x14ac:dyDescent="0.2">
      <c r="A429" s="274">
        <v>428</v>
      </c>
      <c r="B429" s="269" t="s">
        <v>732</v>
      </c>
      <c r="C429" s="270" t="s">
        <v>733</v>
      </c>
      <c r="D429" s="271">
        <f>VLOOKUP(C429,'7'!C77:D186,2,0)</f>
        <v>0</v>
      </c>
      <c r="E429" s="317">
        <f t="shared" si="30"/>
        <v>141.34</v>
      </c>
      <c r="F429" s="272">
        <v>9.1999999999999998E-2</v>
      </c>
      <c r="G429" s="273">
        <v>1.3953794414388067E-3</v>
      </c>
      <c r="H429" s="267">
        <f t="shared" si="32"/>
        <v>0</v>
      </c>
      <c r="I429" s="267">
        <f t="shared" si="33"/>
        <v>0</v>
      </c>
      <c r="J429" s="293">
        <v>70.67</v>
      </c>
      <c r="K429" s="272">
        <f t="shared" si="31"/>
        <v>58.891666666666673</v>
      </c>
      <c r="L429" s="292"/>
      <c r="M429" s="292"/>
    </row>
    <row r="430" spans="1:13" x14ac:dyDescent="0.2">
      <c r="A430" s="268">
        <v>429</v>
      </c>
      <c r="B430" s="269" t="s">
        <v>734</v>
      </c>
      <c r="C430" s="270" t="s">
        <v>735</v>
      </c>
      <c r="D430" s="271">
        <f>VLOOKUP(C430,'7'!C78:D187,2,0)</f>
        <v>0</v>
      </c>
      <c r="E430" s="317">
        <f t="shared" si="30"/>
        <v>314.76</v>
      </c>
      <c r="F430" s="272">
        <v>0.21600000000000003</v>
      </c>
      <c r="G430" s="273">
        <v>4.2858277094084954E-3</v>
      </c>
      <c r="H430" s="267">
        <f t="shared" si="32"/>
        <v>0</v>
      </c>
      <c r="I430" s="267">
        <f t="shared" si="33"/>
        <v>0</v>
      </c>
      <c r="J430" s="293">
        <v>157.38</v>
      </c>
      <c r="K430" s="272">
        <f t="shared" si="31"/>
        <v>131.15</v>
      </c>
      <c r="L430" s="292"/>
      <c r="M430" s="292"/>
    </row>
    <row r="431" spans="1:13" x14ac:dyDescent="0.2">
      <c r="A431" s="274">
        <v>430</v>
      </c>
      <c r="B431" s="269" t="s">
        <v>736</v>
      </c>
      <c r="C431" s="270" t="s">
        <v>737</v>
      </c>
      <c r="D431" s="271">
        <f>VLOOKUP(C431,'7'!C79:D188,2,0)</f>
        <v>0</v>
      </c>
      <c r="E431" s="317">
        <f t="shared" si="30"/>
        <v>320.27999999999997</v>
      </c>
      <c r="F431" s="272">
        <v>0.43099999999999999</v>
      </c>
      <c r="G431" s="273">
        <v>1.2E-2</v>
      </c>
      <c r="H431" s="267">
        <f t="shared" si="32"/>
        <v>0</v>
      </c>
      <c r="I431" s="267">
        <f t="shared" si="33"/>
        <v>0</v>
      </c>
      <c r="J431" s="293">
        <v>160.13999999999999</v>
      </c>
      <c r="K431" s="272">
        <f t="shared" si="31"/>
        <v>133.44999999999999</v>
      </c>
      <c r="L431" s="292"/>
      <c r="M431" s="292"/>
    </row>
    <row r="432" spans="1:13" x14ac:dyDescent="0.2">
      <c r="A432" s="268">
        <v>431</v>
      </c>
      <c r="B432" s="269" t="s">
        <v>738</v>
      </c>
      <c r="C432" s="270" t="s">
        <v>739</v>
      </c>
      <c r="D432" s="271">
        <f>VLOOKUP(C432,'7'!C80:D189,2,0)</f>
        <v>0</v>
      </c>
      <c r="E432" s="317">
        <f t="shared" si="30"/>
        <v>122.98</v>
      </c>
      <c r="F432" s="272">
        <v>7.8E-2</v>
      </c>
      <c r="G432" s="273">
        <v>1.3333333333333333E-3</v>
      </c>
      <c r="H432" s="267">
        <f t="shared" si="32"/>
        <v>0</v>
      </c>
      <c r="I432" s="267">
        <f t="shared" si="33"/>
        <v>0</v>
      </c>
      <c r="J432" s="293">
        <v>61.49</v>
      </c>
      <c r="K432" s="272">
        <f t="shared" si="31"/>
        <v>51.241666666666667</v>
      </c>
      <c r="L432" s="292"/>
      <c r="M432" s="292"/>
    </row>
    <row r="433" spans="1:13" x14ac:dyDescent="0.2">
      <c r="A433" s="274">
        <v>432</v>
      </c>
      <c r="B433" s="269" t="s">
        <v>740</v>
      </c>
      <c r="C433" s="270" t="s">
        <v>741</v>
      </c>
      <c r="D433" s="271">
        <f>VLOOKUP(C433,'7'!C81:D190,2,0)</f>
        <v>0</v>
      </c>
      <c r="E433" s="317">
        <f t="shared" si="30"/>
        <v>232.88</v>
      </c>
      <c r="F433" s="272">
        <v>0.19</v>
      </c>
      <c r="G433" s="273">
        <v>3.1578996983408752E-3</v>
      </c>
      <c r="H433" s="267">
        <f t="shared" si="32"/>
        <v>0</v>
      </c>
      <c r="I433" s="267">
        <f t="shared" si="33"/>
        <v>0</v>
      </c>
      <c r="J433" s="293">
        <v>116.44</v>
      </c>
      <c r="K433" s="272">
        <f t="shared" si="31"/>
        <v>97.033333333333331</v>
      </c>
      <c r="L433" s="292"/>
      <c r="M433" s="292"/>
    </row>
    <row r="434" spans="1:13" x14ac:dyDescent="0.2">
      <c r="A434" s="268">
        <v>433</v>
      </c>
      <c r="B434" s="269" t="s">
        <v>742</v>
      </c>
      <c r="C434" s="270" t="s">
        <v>743</v>
      </c>
      <c r="D434" s="271">
        <f>VLOOKUP(C434,'7'!C82:D191,2,0)</f>
        <v>0</v>
      </c>
      <c r="E434" s="317">
        <f t="shared" si="30"/>
        <v>324.36</v>
      </c>
      <c r="F434" s="272">
        <v>0.33</v>
      </c>
      <c r="G434" s="273">
        <v>6.0000000000000001E-3</v>
      </c>
      <c r="H434" s="267">
        <f t="shared" si="32"/>
        <v>0</v>
      </c>
      <c r="I434" s="267">
        <f t="shared" si="33"/>
        <v>0</v>
      </c>
      <c r="J434" s="293">
        <v>162.18</v>
      </c>
      <c r="K434" s="272">
        <f t="shared" si="31"/>
        <v>135.15</v>
      </c>
      <c r="L434" s="292"/>
      <c r="M434" s="292"/>
    </row>
    <row r="435" spans="1:13" x14ac:dyDescent="0.2">
      <c r="A435" s="274">
        <v>434</v>
      </c>
      <c r="B435" s="269" t="s">
        <v>1407</v>
      </c>
      <c r="C435" s="270" t="s">
        <v>1408</v>
      </c>
      <c r="D435" s="271">
        <f>VLOOKUP(C435,'7'!C83:D192,2,0)</f>
        <v>0</v>
      </c>
      <c r="E435" s="317">
        <f t="shared" si="30"/>
        <v>341.38</v>
      </c>
      <c r="F435" s="272">
        <v>0.26400000000000001</v>
      </c>
      <c r="G435" s="273">
        <v>7.5001130965844836E-3</v>
      </c>
      <c r="H435" s="267">
        <f t="shared" si="32"/>
        <v>0</v>
      </c>
      <c r="I435" s="267">
        <f t="shared" si="33"/>
        <v>0</v>
      </c>
      <c r="J435" s="293">
        <v>170.69</v>
      </c>
      <c r="K435" s="272">
        <f t="shared" si="31"/>
        <v>142.24166666666667</v>
      </c>
      <c r="L435" s="292"/>
      <c r="M435" s="292"/>
    </row>
    <row r="436" spans="1:13" x14ac:dyDescent="0.2">
      <c r="A436" s="268">
        <v>435</v>
      </c>
      <c r="B436" s="269" t="s">
        <v>1409</v>
      </c>
      <c r="C436" s="270" t="s">
        <v>1791</v>
      </c>
      <c r="D436" s="271">
        <f>VLOOKUP(C436,'7'!C84:D193,2,0)</f>
        <v>0</v>
      </c>
      <c r="E436" s="317">
        <f t="shared" si="30"/>
        <v>341.38</v>
      </c>
      <c r="F436" s="272">
        <v>0.26400000000000001</v>
      </c>
      <c r="G436" s="273">
        <v>7.5000000000000006E-3</v>
      </c>
      <c r="H436" s="267">
        <f t="shared" si="32"/>
        <v>0</v>
      </c>
      <c r="I436" s="267">
        <f t="shared" si="33"/>
        <v>0</v>
      </c>
      <c r="J436" s="293">
        <v>170.69</v>
      </c>
      <c r="K436" s="272">
        <f t="shared" si="31"/>
        <v>142.24166666666667</v>
      </c>
      <c r="L436" s="292"/>
      <c r="M436" s="292"/>
    </row>
    <row r="437" spans="1:13" x14ac:dyDescent="0.2">
      <c r="A437" s="274">
        <v>436</v>
      </c>
      <c r="B437" s="269" t="s">
        <v>744</v>
      </c>
      <c r="C437" s="270" t="s">
        <v>745</v>
      </c>
      <c r="D437" s="271">
        <f>VLOOKUP(C437,'7'!C85:D194,2,0)</f>
        <v>0</v>
      </c>
      <c r="E437" s="317">
        <f t="shared" si="30"/>
        <v>378</v>
      </c>
      <c r="F437" s="272">
        <v>0.26400000000000001</v>
      </c>
      <c r="G437" s="273">
        <v>6.6666666666666662E-3</v>
      </c>
      <c r="H437" s="267">
        <f t="shared" si="32"/>
        <v>0</v>
      </c>
      <c r="I437" s="267">
        <f t="shared" si="33"/>
        <v>0</v>
      </c>
      <c r="J437" s="293">
        <v>189</v>
      </c>
      <c r="K437" s="272">
        <f t="shared" si="31"/>
        <v>157.5</v>
      </c>
      <c r="L437" s="292"/>
      <c r="M437" s="292"/>
    </row>
    <row r="438" spans="1:13" x14ac:dyDescent="0.2">
      <c r="A438" s="268">
        <v>437</v>
      </c>
      <c r="B438" s="269" t="s">
        <v>1211</v>
      </c>
      <c r="C438" s="270" t="s">
        <v>746</v>
      </c>
      <c r="D438" s="271">
        <f>VLOOKUP(C438,'7'!C86:D195,2,0)</f>
        <v>0</v>
      </c>
      <c r="E438" s="317">
        <f t="shared" si="30"/>
        <v>504</v>
      </c>
      <c r="F438" s="272">
        <v>0.26400000000000001</v>
      </c>
      <c r="G438" s="273">
        <v>0.01</v>
      </c>
      <c r="H438" s="267">
        <f t="shared" si="32"/>
        <v>0</v>
      </c>
      <c r="I438" s="267">
        <f t="shared" si="33"/>
        <v>0</v>
      </c>
      <c r="J438" s="293">
        <v>252</v>
      </c>
      <c r="K438" s="272">
        <f t="shared" si="31"/>
        <v>210</v>
      </c>
      <c r="L438" s="292"/>
      <c r="M438" s="292"/>
    </row>
    <row r="439" spans="1:13" x14ac:dyDescent="0.2">
      <c r="A439" s="274">
        <v>438</v>
      </c>
      <c r="B439" s="269" t="s">
        <v>747</v>
      </c>
      <c r="C439" s="270" t="s">
        <v>1700</v>
      </c>
      <c r="D439" s="271">
        <f>VLOOKUP(C439,'7'!C87:D196,2,0)</f>
        <v>0</v>
      </c>
      <c r="E439" s="317">
        <f t="shared" si="30"/>
        <v>53.269920000000006</v>
      </c>
      <c r="F439" s="272">
        <v>1.8000000000000002E-2</v>
      </c>
      <c r="G439" s="273">
        <v>2.1136363636363638E-4</v>
      </c>
      <c r="H439" s="267">
        <f t="shared" si="32"/>
        <v>0</v>
      </c>
      <c r="I439" s="267">
        <f t="shared" si="33"/>
        <v>0</v>
      </c>
      <c r="J439" s="293">
        <v>26.634960000000003</v>
      </c>
      <c r="K439" s="272">
        <f t="shared" si="31"/>
        <v>22.195800000000002</v>
      </c>
      <c r="L439" s="292"/>
      <c r="M439" s="292"/>
    </row>
    <row r="440" spans="1:13" x14ac:dyDescent="0.2">
      <c r="A440" s="268">
        <v>439</v>
      </c>
      <c r="B440" s="269" t="s">
        <v>748</v>
      </c>
      <c r="C440" s="270" t="s">
        <v>1701</v>
      </c>
      <c r="D440" s="271">
        <f>VLOOKUP(C440,'7'!C88:D197,2,0)</f>
        <v>0</v>
      </c>
      <c r="E440" s="317">
        <f t="shared" si="30"/>
        <v>45.1584</v>
      </c>
      <c r="F440" s="272">
        <v>2.6000000000000002E-2</v>
      </c>
      <c r="G440" s="273">
        <v>3.7002230009557183E-4</v>
      </c>
      <c r="H440" s="267">
        <f t="shared" si="32"/>
        <v>0</v>
      </c>
      <c r="I440" s="267">
        <f t="shared" si="33"/>
        <v>0</v>
      </c>
      <c r="J440" s="293">
        <v>22.5792</v>
      </c>
      <c r="K440" s="272">
        <f t="shared" si="31"/>
        <v>18.816000000000003</v>
      </c>
      <c r="L440" s="292"/>
      <c r="M440" s="292"/>
    </row>
    <row r="441" spans="1:13" x14ac:dyDescent="0.2">
      <c r="A441" s="274">
        <v>440</v>
      </c>
      <c r="B441" s="269" t="s">
        <v>749</v>
      </c>
      <c r="C441" s="270" t="s">
        <v>750</v>
      </c>
      <c r="D441" s="271">
        <f>VLOOKUP(C441,'7'!C89:D198,2,0)</f>
        <v>0</v>
      </c>
      <c r="E441" s="317">
        <f t="shared" si="30"/>
        <v>44.2134</v>
      </c>
      <c r="F441" s="272">
        <v>0.04</v>
      </c>
      <c r="G441" s="273">
        <v>5.4283305227655987E-4</v>
      </c>
      <c r="H441" s="267">
        <f t="shared" si="32"/>
        <v>0</v>
      </c>
      <c r="I441" s="267">
        <f t="shared" si="33"/>
        <v>0</v>
      </c>
      <c r="J441" s="293">
        <v>22.1067</v>
      </c>
      <c r="K441" s="272">
        <f t="shared" si="31"/>
        <v>18.422250000000002</v>
      </c>
      <c r="L441" s="292"/>
      <c r="M441" s="292"/>
    </row>
    <row r="442" spans="1:13" x14ac:dyDescent="0.2">
      <c r="A442" s="268">
        <v>441</v>
      </c>
      <c r="B442" s="269" t="s">
        <v>751</v>
      </c>
      <c r="C442" s="270" t="s">
        <v>752</v>
      </c>
      <c r="D442" s="271">
        <f>VLOOKUP(C442,'7'!C90:D199,2,0)</f>
        <v>0</v>
      </c>
      <c r="E442" s="317">
        <f t="shared" si="30"/>
        <v>44.2</v>
      </c>
      <c r="F442" s="272">
        <v>0.04</v>
      </c>
      <c r="G442" s="273">
        <v>4.4440258603927672E-4</v>
      </c>
      <c r="H442" s="267">
        <f t="shared" si="32"/>
        <v>0</v>
      </c>
      <c r="I442" s="267">
        <f t="shared" si="33"/>
        <v>0</v>
      </c>
      <c r="J442" s="293">
        <v>22.1</v>
      </c>
      <c r="K442" s="272">
        <f t="shared" si="31"/>
        <v>18.416666666666668</v>
      </c>
      <c r="L442" s="292"/>
      <c r="M442" s="292"/>
    </row>
    <row r="443" spans="1:13" x14ac:dyDescent="0.2">
      <c r="A443" s="274">
        <v>442</v>
      </c>
      <c r="B443" s="269" t="s">
        <v>753</v>
      </c>
      <c r="C443" s="270" t="s">
        <v>754</v>
      </c>
      <c r="D443" s="271">
        <f>VLOOKUP(C443,'7'!C91:D200,2,0)</f>
        <v>0</v>
      </c>
      <c r="E443" s="317">
        <f t="shared" si="30"/>
        <v>104.15951999999999</v>
      </c>
      <c r="F443" s="272">
        <v>0.125</v>
      </c>
      <c r="G443" s="273">
        <v>2E-3</v>
      </c>
      <c r="H443" s="267">
        <f t="shared" si="32"/>
        <v>0</v>
      </c>
      <c r="I443" s="267">
        <f t="shared" si="33"/>
        <v>0</v>
      </c>
      <c r="J443" s="293">
        <v>52.079759999999993</v>
      </c>
      <c r="K443" s="272">
        <f t="shared" si="31"/>
        <v>43.399799999999999</v>
      </c>
      <c r="L443" s="292"/>
      <c r="M443" s="292"/>
    </row>
    <row r="444" spans="1:13" x14ac:dyDescent="0.2">
      <c r="A444" s="268">
        <v>443</v>
      </c>
      <c r="B444" s="269" t="s">
        <v>755</v>
      </c>
      <c r="C444" s="270" t="s">
        <v>756</v>
      </c>
      <c r="D444" s="271">
        <f>VLOOKUP(C444,'7'!C92:D201,2,0)</f>
        <v>0</v>
      </c>
      <c r="E444" s="317">
        <f t="shared" si="30"/>
        <v>100.52</v>
      </c>
      <c r="F444" s="272">
        <v>0.12400000000000001</v>
      </c>
      <c r="G444" s="273">
        <v>2E-3</v>
      </c>
      <c r="H444" s="267">
        <f t="shared" si="32"/>
        <v>0</v>
      </c>
      <c r="I444" s="267">
        <f t="shared" si="33"/>
        <v>0</v>
      </c>
      <c r="J444" s="293">
        <v>50.26</v>
      </c>
      <c r="K444" s="272">
        <f t="shared" si="31"/>
        <v>41.883333333333333</v>
      </c>
      <c r="L444" s="292"/>
      <c r="M444" s="292"/>
    </row>
    <row r="445" spans="1:13" x14ac:dyDescent="0.2">
      <c r="A445" s="274">
        <v>444</v>
      </c>
      <c r="B445" s="269" t="s">
        <v>757</v>
      </c>
      <c r="C445" s="270" t="s">
        <v>758</v>
      </c>
      <c r="D445" s="271">
        <f>VLOOKUP(C445,'7'!C93:D202,2,0)</f>
        <v>0</v>
      </c>
      <c r="E445" s="317">
        <f t="shared" si="30"/>
        <v>1226.5999999999999</v>
      </c>
      <c r="F445" s="272">
        <v>1</v>
      </c>
      <c r="G445" s="273">
        <v>7.3438789546079785E-3</v>
      </c>
      <c r="H445" s="267">
        <f t="shared" si="32"/>
        <v>0</v>
      </c>
      <c r="I445" s="267">
        <f t="shared" si="33"/>
        <v>0</v>
      </c>
      <c r="J445" s="293">
        <v>613.29999999999995</v>
      </c>
      <c r="K445" s="272">
        <f t="shared" si="31"/>
        <v>511.08333333333331</v>
      </c>
      <c r="L445" s="292"/>
      <c r="M445" s="292"/>
    </row>
    <row r="446" spans="1:13" x14ac:dyDescent="0.2">
      <c r="A446" s="268">
        <v>445</v>
      </c>
      <c r="B446" s="269" t="s">
        <v>1380</v>
      </c>
      <c r="C446" s="270" t="s">
        <v>1381</v>
      </c>
      <c r="D446" s="271"/>
      <c r="E446" s="317">
        <f t="shared" si="30"/>
        <v>244.66153430463572</v>
      </c>
      <c r="F446" s="272">
        <v>0</v>
      </c>
      <c r="G446" s="273">
        <v>0</v>
      </c>
      <c r="H446" s="267"/>
      <c r="I446" s="267"/>
      <c r="J446" s="293">
        <v>122.33076715231786</v>
      </c>
      <c r="K446" s="272"/>
      <c r="L446" s="292"/>
      <c r="M446" s="292"/>
    </row>
    <row r="447" spans="1:13" x14ac:dyDescent="0.2">
      <c r="A447" s="274">
        <v>446</v>
      </c>
      <c r="B447" s="269" t="s">
        <v>759</v>
      </c>
      <c r="C447" s="270" t="s">
        <v>760</v>
      </c>
      <c r="D447" s="271">
        <f>VLOOKUP(C447,'7'!C95:D204,2,0)</f>
        <v>0</v>
      </c>
      <c r="E447" s="317">
        <f t="shared" si="30"/>
        <v>120.06399999999999</v>
      </c>
      <c r="F447" s="272">
        <v>0.15600000000000003</v>
      </c>
      <c r="G447" s="273">
        <v>2.9999999999999996E-3</v>
      </c>
      <c r="H447" s="267">
        <f t="shared" ref="H447:H486" si="34">F447*D447</f>
        <v>0</v>
      </c>
      <c r="I447" s="267">
        <f t="shared" ref="I447:I486" si="35">G447*D447</f>
        <v>0</v>
      </c>
      <c r="J447" s="293">
        <v>60.031999999999996</v>
      </c>
      <c r="K447" s="272">
        <f t="shared" si="31"/>
        <v>50.026666666666664</v>
      </c>
      <c r="L447" s="292"/>
      <c r="M447" s="292"/>
    </row>
    <row r="448" spans="1:13" x14ac:dyDescent="0.2">
      <c r="A448" s="268">
        <v>447</v>
      </c>
      <c r="B448" s="269" t="s">
        <v>761</v>
      </c>
      <c r="C448" s="270" t="s">
        <v>762</v>
      </c>
      <c r="D448" s="271">
        <f>VLOOKUP(C448,'7'!C96:D205,2,0)</f>
        <v>0</v>
      </c>
      <c r="E448" s="317">
        <f t="shared" si="30"/>
        <v>41.130900000000004</v>
      </c>
      <c r="F448" s="272">
        <v>0.04</v>
      </c>
      <c r="G448" s="273">
        <v>4.2859052329078393E-4</v>
      </c>
      <c r="H448" s="267">
        <f t="shared" si="34"/>
        <v>0</v>
      </c>
      <c r="I448" s="267">
        <f t="shared" si="35"/>
        <v>0</v>
      </c>
      <c r="J448" s="293">
        <v>20.565450000000002</v>
      </c>
      <c r="K448" s="272">
        <f t="shared" si="31"/>
        <v>17.137875000000001</v>
      </c>
      <c r="L448" s="292"/>
      <c r="M448" s="292"/>
    </row>
    <row r="449" spans="1:13" x14ac:dyDescent="0.2">
      <c r="A449" s="274">
        <v>448</v>
      </c>
      <c r="B449" s="269" t="s">
        <v>763</v>
      </c>
      <c r="C449" s="270" t="s">
        <v>764</v>
      </c>
      <c r="D449" s="271">
        <f>VLOOKUP(C449,'7'!C97:D206,2,0)</f>
        <v>0</v>
      </c>
      <c r="E449" s="317">
        <f t="shared" si="30"/>
        <v>105.57</v>
      </c>
      <c r="F449" s="272">
        <v>0.18</v>
      </c>
      <c r="G449" s="273">
        <v>2.9999999999999996E-3</v>
      </c>
      <c r="H449" s="267">
        <f t="shared" si="34"/>
        <v>0</v>
      </c>
      <c r="I449" s="267">
        <f t="shared" si="35"/>
        <v>0</v>
      </c>
      <c r="J449" s="293">
        <v>52.784999999999997</v>
      </c>
      <c r="K449" s="272">
        <f t="shared" si="31"/>
        <v>43.987499999999997</v>
      </c>
      <c r="L449" s="292"/>
      <c r="M449" s="292"/>
    </row>
    <row r="450" spans="1:13" x14ac:dyDescent="0.2">
      <c r="A450" s="268">
        <v>449</v>
      </c>
      <c r="B450" s="269" t="s">
        <v>765</v>
      </c>
      <c r="C450" s="270" t="s">
        <v>766</v>
      </c>
      <c r="D450" s="271">
        <f>VLOOKUP(C450,'7'!C99:D207,2,0)</f>
        <v>0</v>
      </c>
      <c r="E450" s="317">
        <f t="shared" ref="E450:E513" si="36">J450*2</f>
        <v>31.243410000000004</v>
      </c>
      <c r="F450" s="272">
        <v>1.8000000000000002E-2</v>
      </c>
      <c r="G450" s="273">
        <v>1.5831918505942276E-4</v>
      </c>
      <c r="H450" s="267">
        <f t="shared" si="34"/>
        <v>0</v>
      </c>
      <c r="I450" s="267">
        <f t="shared" si="35"/>
        <v>0</v>
      </c>
      <c r="J450" s="293">
        <v>15.621705000000002</v>
      </c>
      <c r="K450" s="272">
        <f t="shared" ref="K450:K506" si="37">J450/1.2</f>
        <v>13.018087500000002</v>
      </c>
      <c r="L450" s="292"/>
      <c r="M450" s="292"/>
    </row>
    <row r="451" spans="1:13" x14ac:dyDescent="0.2">
      <c r="A451" s="274">
        <v>450</v>
      </c>
      <c r="B451" s="269" t="s">
        <v>767</v>
      </c>
      <c r="C451" s="270" t="s">
        <v>768</v>
      </c>
      <c r="D451" s="271">
        <f>VLOOKUP(C451,'7'!C100:D208,2,0)</f>
        <v>0</v>
      </c>
      <c r="E451" s="317">
        <f t="shared" si="36"/>
        <v>32.788800000000002</v>
      </c>
      <c r="F451" s="272">
        <v>2.7999999999999997E-2</v>
      </c>
      <c r="G451" s="273">
        <v>3.6998552522746073E-4</v>
      </c>
      <c r="H451" s="267">
        <f t="shared" si="34"/>
        <v>0</v>
      </c>
      <c r="I451" s="267">
        <f t="shared" si="35"/>
        <v>0</v>
      </c>
      <c r="J451" s="293">
        <v>16.394400000000001</v>
      </c>
      <c r="K451" s="272">
        <f t="shared" si="37"/>
        <v>13.662000000000001</v>
      </c>
      <c r="L451" s="292"/>
      <c r="M451" s="292"/>
    </row>
    <row r="452" spans="1:13" x14ac:dyDescent="0.2">
      <c r="A452" s="268">
        <v>451</v>
      </c>
      <c r="B452" s="269" t="s">
        <v>769</v>
      </c>
      <c r="C452" s="270" t="s">
        <v>770</v>
      </c>
      <c r="D452" s="271">
        <f>VLOOKUP(C452,'7'!C102:D209,2,0)</f>
        <v>0</v>
      </c>
      <c r="E452" s="317">
        <f t="shared" si="36"/>
        <v>32.04</v>
      </c>
      <c r="F452" s="272">
        <v>3.5999999999999997E-2</v>
      </c>
      <c r="G452" s="273">
        <v>4.6150006054284629E-4</v>
      </c>
      <c r="H452" s="267">
        <f t="shared" si="34"/>
        <v>0</v>
      </c>
      <c r="I452" s="267">
        <f t="shared" si="35"/>
        <v>0</v>
      </c>
      <c r="J452" s="293">
        <v>16.02</v>
      </c>
      <c r="K452" s="272">
        <f t="shared" si="37"/>
        <v>13.35</v>
      </c>
      <c r="L452" s="292"/>
      <c r="M452" s="292"/>
    </row>
    <row r="453" spans="1:13" x14ac:dyDescent="0.2">
      <c r="A453" s="274">
        <v>452</v>
      </c>
      <c r="B453" s="269" t="s">
        <v>771</v>
      </c>
      <c r="C453" s="270" t="s">
        <v>772</v>
      </c>
      <c r="D453" s="271">
        <f>VLOOKUP(C453,'7'!C103:D210,2,0)</f>
        <v>0</v>
      </c>
      <c r="E453" s="317">
        <f t="shared" si="36"/>
        <v>99.38</v>
      </c>
      <c r="F453" s="272">
        <v>0.155</v>
      </c>
      <c r="G453" s="273">
        <v>2.9999999999999996E-3</v>
      </c>
      <c r="H453" s="267">
        <f t="shared" si="34"/>
        <v>0</v>
      </c>
      <c r="I453" s="267">
        <f t="shared" si="35"/>
        <v>0</v>
      </c>
      <c r="J453" s="293">
        <v>49.69</v>
      </c>
      <c r="K453" s="272">
        <f t="shared" si="37"/>
        <v>41.408333333333331</v>
      </c>
      <c r="L453" s="292"/>
      <c r="M453" s="292"/>
    </row>
    <row r="454" spans="1:13" x14ac:dyDescent="0.2">
      <c r="A454" s="268">
        <v>453</v>
      </c>
      <c r="B454" s="269" t="s">
        <v>773</v>
      </c>
      <c r="C454" s="270" t="s">
        <v>774</v>
      </c>
      <c r="D454" s="271">
        <f>VLOOKUP(C454,'7'!C104:D211,2,0)</f>
        <v>0</v>
      </c>
      <c r="E454" s="317">
        <f t="shared" si="36"/>
        <v>292.81527</v>
      </c>
      <c r="F454" s="272">
        <v>0.25</v>
      </c>
      <c r="G454" s="273">
        <v>4.8000000000000004E-3</v>
      </c>
      <c r="H454" s="267">
        <f t="shared" si="34"/>
        <v>0</v>
      </c>
      <c r="I454" s="267">
        <f t="shared" si="35"/>
        <v>0</v>
      </c>
      <c r="J454" s="293">
        <v>146.407635</v>
      </c>
      <c r="K454" s="272">
        <f t="shared" si="37"/>
        <v>122.00636250000001</v>
      </c>
      <c r="L454" s="292"/>
      <c r="M454" s="292"/>
    </row>
    <row r="455" spans="1:13" x14ac:dyDescent="0.2">
      <c r="A455" s="274">
        <v>454</v>
      </c>
      <c r="B455" s="269" t="s">
        <v>775</v>
      </c>
      <c r="C455" s="270" t="s">
        <v>776</v>
      </c>
      <c r="D455" s="271">
        <f>VLOOKUP(C455,'7'!C105:D212,2,0)</f>
        <v>0</v>
      </c>
      <c r="E455" s="317">
        <f t="shared" si="36"/>
        <v>292.81527</v>
      </c>
      <c r="F455" s="272">
        <v>0.25</v>
      </c>
      <c r="G455" s="273">
        <v>4.7997671711292201E-3</v>
      </c>
      <c r="H455" s="267">
        <f t="shared" si="34"/>
        <v>0</v>
      </c>
      <c r="I455" s="267">
        <f t="shared" si="35"/>
        <v>0</v>
      </c>
      <c r="J455" s="293">
        <v>146.407635</v>
      </c>
      <c r="K455" s="272">
        <f t="shared" si="37"/>
        <v>122.00636250000001</v>
      </c>
      <c r="L455" s="292"/>
      <c r="M455" s="292"/>
    </row>
    <row r="456" spans="1:13" x14ac:dyDescent="0.2">
      <c r="A456" s="268">
        <v>455</v>
      </c>
      <c r="B456" s="269" t="s">
        <v>777</v>
      </c>
      <c r="C456" s="270" t="s">
        <v>778</v>
      </c>
      <c r="D456" s="271">
        <f>VLOOKUP(C456,'7'!C106:D213,2,0)</f>
        <v>0</v>
      </c>
      <c r="E456" s="317">
        <f t="shared" si="36"/>
        <v>40.489199999999997</v>
      </c>
      <c r="F456" s="272">
        <v>0.04</v>
      </c>
      <c r="G456" s="273">
        <v>4.8001367755171824E-4</v>
      </c>
      <c r="H456" s="267">
        <f t="shared" si="34"/>
        <v>0</v>
      </c>
      <c r="I456" s="267">
        <f t="shared" si="35"/>
        <v>0</v>
      </c>
      <c r="J456" s="293">
        <v>20.244599999999998</v>
      </c>
      <c r="K456" s="272">
        <f t="shared" si="37"/>
        <v>16.8705</v>
      </c>
      <c r="L456" s="292"/>
      <c r="M456" s="292"/>
    </row>
    <row r="457" spans="1:13" x14ac:dyDescent="0.2">
      <c r="A457" s="274">
        <v>456</v>
      </c>
      <c r="B457" s="269" t="s">
        <v>779</v>
      </c>
      <c r="C457" s="270" t="s">
        <v>780</v>
      </c>
      <c r="D457" s="271">
        <f>VLOOKUP(C457,'7'!C107:D214,2,0)</f>
        <v>0</v>
      </c>
      <c r="E457" s="317">
        <f t="shared" si="36"/>
        <v>121.21919999999999</v>
      </c>
      <c r="F457" s="272">
        <v>0.156</v>
      </c>
      <c r="G457" s="273">
        <v>4.0000000000000001E-3</v>
      </c>
      <c r="H457" s="267">
        <f t="shared" si="34"/>
        <v>0</v>
      </c>
      <c r="I457" s="267">
        <f t="shared" si="35"/>
        <v>0</v>
      </c>
      <c r="J457" s="293">
        <v>60.609599999999993</v>
      </c>
      <c r="K457" s="272">
        <f t="shared" si="37"/>
        <v>50.507999999999996</v>
      </c>
      <c r="L457" s="292"/>
      <c r="M457" s="292"/>
    </row>
    <row r="458" spans="1:13" x14ac:dyDescent="0.2">
      <c r="A458" s="268">
        <v>457</v>
      </c>
      <c r="B458" s="269" t="s">
        <v>781</v>
      </c>
      <c r="C458" s="270" t="s">
        <v>782</v>
      </c>
      <c r="D458" s="271">
        <f>VLOOKUP(C458,'7'!C108:D215,2,0)</f>
        <v>0</v>
      </c>
      <c r="E458" s="317">
        <f t="shared" si="36"/>
        <v>31.243410000000004</v>
      </c>
      <c r="F458" s="272">
        <v>2.2000000000000002E-2</v>
      </c>
      <c r="G458" s="273">
        <v>1.9001053106664658E-4</v>
      </c>
      <c r="H458" s="267">
        <f t="shared" si="34"/>
        <v>0</v>
      </c>
      <c r="I458" s="267">
        <f t="shared" si="35"/>
        <v>0</v>
      </c>
      <c r="J458" s="293">
        <v>15.621705000000002</v>
      </c>
      <c r="K458" s="272">
        <f t="shared" si="37"/>
        <v>13.018087500000002</v>
      </c>
      <c r="L458" s="292"/>
      <c r="M458" s="292"/>
    </row>
    <row r="459" spans="1:13" x14ac:dyDescent="0.2">
      <c r="A459" s="274">
        <v>458</v>
      </c>
      <c r="B459" s="269" t="s">
        <v>783</v>
      </c>
      <c r="C459" s="270" t="s">
        <v>784</v>
      </c>
      <c r="D459" s="271">
        <f>VLOOKUP(C459,'7'!C109:D216,2,0)</f>
        <v>0</v>
      </c>
      <c r="E459" s="317">
        <f t="shared" si="36"/>
        <v>33.5214</v>
      </c>
      <c r="F459" s="272">
        <v>3.2000000000000001E-2</v>
      </c>
      <c r="G459" s="273">
        <v>3.7001346276482677E-4</v>
      </c>
      <c r="H459" s="267">
        <f t="shared" si="34"/>
        <v>0</v>
      </c>
      <c r="I459" s="267">
        <f t="shared" si="35"/>
        <v>0</v>
      </c>
      <c r="J459" s="293">
        <v>16.7607</v>
      </c>
      <c r="K459" s="272">
        <f t="shared" si="37"/>
        <v>13.96725</v>
      </c>
      <c r="L459" s="292"/>
      <c r="M459" s="292"/>
    </row>
    <row r="460" spans="1:13" x14ac:dyDescent="0.2">
      <c r="A460" s="268">
        <v>459</v>
      </c>
      <c r="B460" s="269" t="s">
        <v>785</v>
      </c>
      <c r="C460" s="270" t="s">
        <v>786</v>
      </c>
      <c r="D460" s="271">
        <f>VLOOKUP(C460,'7'!C110:D217,2,0)</f>
        <v>0</v>
      </c>
      <c r="E460" s="317">
        <f t="shared" si="36"/>
        <v>33.18</v>
      </c>
      <c r="F460" s="272">
        <v>4.2000000000000003E-2</v>
      </c>
      <c r="G460" s="273">
        <v>5.4549995084062527E-4</v>
      </c>
      <c r="H460" s="267">
        <f t="shared" si="34"/>
        <v>0</v>
      </c>
      <c r="I460" s="267">
        <f t="shared" si="35"/>
        <v>0</v>
      </c>
      <c r="J460" s="293">
        <v>16.59</v>
      </c>
      <c r="K460" s="272">
        <f t="shared" si="37"/>
        <v>13.825000000000001</v>
      </c>
      <c r="L460" s="292"/>
      <c r="M460" s="292"/>
    </row>
    <row r="461" spans="1:13" x14ac:dyDescent="0.2">
      <c r="A461" s="274">
        <v>460</v>
      </c>
      <c r="B461" s="269" t="s">
        <v>787</v>
      </c>
      <c r="C461" s="270" t="s">
        <v>788</v>
      </c>
      <c r="D461" s="271">
        <f>VLOOKUP(C461,'7'!C111:D218,2,0)</f>
        <v>0</v>
      </c>
      <c r="E461" s="317">
        <f t="shared" si="36"/>
        <v>119.26</v>
      </c>
      <c r="F461" s="272">
        <v>0.182</v>
      </c>
      <c r="G461" s="273">
        <v>3.5294009251972281E-3</v>
      </c>
      <c r="H461" s="267">
        <f t="shared" si="34"/>
        <v>0</v>
      </c>
      <c r="I461" s="267">
        <f t="shared" si="35"/>
        <v>0</v>
      </c>
      <c r="J461" s="293">
        <v>59.63</v>
      </c>
      <c r="K461" s="272">
        <f t="shared" si="37"/>
        <v>49.69166666666667</v>
      </c>
      <c r="L461" s="292"/>
      <c r="M461" s="292"/>
    </row>
    <row r="462" spans="1:13" x14ac:dyDescent="0.2">
      <c r="A462" s="268">
        <v>461</v>
      </c>
      <c r="B462" s="269" t="s">
        <v>789</v>
      </c>
      <c r="C462" s="270" t="s">
        <v>1737</v>
      </c>
      <c r="D462" s="271">
        <f>VLOOKUP(C462,'7'!C112:D219,2,0)</f>
        <v>0</v>
      </c>
      <c r="E462" s="317">
        <f t="shared" si="36"/>
        <v>222.73243867549664</v>
      </c>
      <c r="F462" s="272">
        <v>0.25</v>
      </c>
      <c r="G462" s="273">
        <v>4.7999040307101729E-3</v>
      </c>
      <c r="H462" s="267">
        <f t="shared" si="34"/>
        <v>0</v>
      </c>
      <c r="I462" s="267">
        <f t="shared" si="35"/>
        <v>0</v>
      </c>
      <c r="J462" s="293">
        <v>111.36621933774832</v>
      </c>
      <c r="K462" s="272">
        <f t="shared" si="37"/>
        <v>92.805182781456935</v>
      </c>
      <c r="L462" s="292"/>
      <c r="M462" s="292"/>
    </row>
    <row r="463" spans="1:13" x14ac:dyDescent="0.2">
      <c r="A463" s="274">
        <v>462</v>
      </c>
      <c r="B463" s="269" t="s">
        <v>790</v>
      </c>
      <c r="C463" s="270" t="s">
        <v>1738</v>
      </c>
      <c r="D463" s="271">
        <f>VLOOKUP(C463,'7'!C113:D220,2,0)</f>
        <v>0</v>
      </c>
      <c r="E463" s="317">
        <f t="shared" si="36"/>
        <v>222.73243867549664</v>
      </c>
      <c r="F463" s="272">
        <v>0.25</v>
      </c>
      <c r="G463" s="273">
        <v>4.7998385794995966E-3</v>
      </c>
      <c r="H463" s="267">
        <f t="shared" si="34"/>
        <v>0</v>
      </c>
      <c r="I463" s="267">
        <f t="shared" si="35"/>
        <v>0</v>
      </c>
      <c r="J463" s="293">
        <v>111.36621933774832</v>
      </c>
      <c r="K463" s="272">
        <f t="shared" si="37"/>
        <v>92.805182781456935</v>
      </c>
      <c r="L463" s="292"/>
      <c r="M463" s="292"/>
    </row>
    <row r="464" spans="1:13" x14ac:dyDescent="0.2">
      <c r="A464" s="268">
        <v>463</v>
      </c>
      <c r="B464" s="269" t="s">
        <v>791</v>
      </c>
      <c r="C464" s="270" t="s">
        <v>792</v>
      </c>
      <c r="D464" s="271">
        <f>VLOOKUP(C464,'7'!C114:D221,2,0)</f>
        <v>0</v>
      </c>
      <c r="E464" s="317">
        <f t="shared" si="36"/>
        <v>231.98373000000001</v>
      </c>
      <c r="F464" s="272">
        <v>0.19500000000000001</v>
      </c>
      <c r="G464" s="273">
        <v>4.800104931794333E-3</v>
      </c>
      <c r="H464" s="267">
        <f t="shared" si="34"/>
        <v>0</v>
      </c>
      <c r="I464" s="267">
        <f t="shared" si="35"/>
        <v>0</v>
      </c>
      <c r="J464" s="293">
        <v>115.991865</v>
      </c>
      <c r="K464" s="272">
        <f t="shared" si="37"/>
        <v>96.659887500000011</v>
      </c>
      <c r="L464" s="292"/>
      <c r="M464" s="292"/>
    </row>
    <row r="465" spans="1:13" x14ac:dyDescent="0.2">
      <c r="A465" s="274">
        <v>464</v>
      </c>
      <c r="B465" s="269" t="s">
        <v>793</v>
      </c>
      <c r="C465" s="270" t="s">
        <v>794</v>
      </c>
      <c r="D465" s="271">
        <f>VLOOKUP(C465,'7'!C115:D222,2,0)</f>
        <v>0</v>
      </c>
      <c r="E465" s="317">
        <f t="shared" si="36"/>
        <v>242.528445</v>
      </c>
      <c r="F465" s="272">
        <v>0.19500000000000001</v>
      </c>
      <c r="G465" s="273">
        <v>4.8001519756838903E-3</v>
      </c>
      <c r="H465" s="267">
        <f t="shared" si="34"/>
        <v>0</v>
      </c>
      <c r="I465" s="267">
        <f t="shared" si="35"/>
        <v>0</v>
      </c>
      <c r="J465" s="293">
        <v>121.2642225</v>
      </c>
      <c r="K465" s="272">
        <f t="shared" si="37"/>
        <v>101.05351875000001</v>
      </c>
      <c r="L465" s="292"/>
      <c r="M465" s="292"/>
    </row>
    <row r="466" spans="1:13" x14ac:dyDescent="0.2">
      <c r="A466" s="268">
        <v>465</v>
      </c>
      <c r="B466" s="269" t="s">
        <v>795</v>
      </c>
      <c r="C466" s="270" t="s">
        <v>796</v>
      </c>
      <c r="D466" s="271">
        <f>VLOOKUP(C466,'7'!C116:D223,2,0)</f>
        <v>0</v>
      </c>
      <c r="E466" s="317">
        <f t="shared" si="36"/>
        <v>161.52146999999999</v>
      </c>
      <c r="F466" s="272">
        <v>6.0000000000000005E-2</v>
      </c>
      <c r="G466" s="273">
        <v>7.5998179956773978E-4</v>
      </c>
      <c r="H466" s="267">
        <f t="shared" si="34"/>
        <v>0</v>
      </c>
      <c r="I466" s="267">
        <f t="shared" si="35"/>
        <v>0</v>
      </c>
      <c r="J466" s="293">
        <v>80.760734999999997</v>
      </c>
      <c r="K466" s="272">
        <f t="shared" si="37"/>
        <v>67.3006125</v>
      </c>
      <c r="L466" s="292"/>
      <c r="M466" s="292"/>
    </row>
    <row r="467" spans="1:13" x14ac:dyDescent="0.2">
      <c r="A467" s="274">
        <v>466</v>
      </c>
      <c r="B467" s="269" t="s">
        <v>797</v>
      </c>
      <c r="C467" s="270" t="s">
        <v>798</v>
      </c>
      <c r="D467" s="271">
        <f>VLOOKUP(C467,'7'!C117:D224,2,0)</f>
        <v>0</v>
      </c>
      <c r="E467" s="317">
        <f t="shared" si="36"/>
        <v>358</v>
      </c>
      <c r="F467" s="272">
        <v>0.21</v>
      </c>
      <c r="G467" s="273">
        <v>6.0000000000000001E-3</v>
      </c>
      <c r="H467" s="267">
        <f t="shared" si="34"/>
        <v>0</v>
      </c>
      <c r="I467" s="267">
        <f t="shared" si="35"/>
        <v>0</v>
      </c>
      <c r="J467" s="293">
        <v>179</v>
      </c>
      <c r="K467" s="272">
        <f t="shared" si="37"/>
        <v>149.16666666666669</v>
      </c>
      <c r="L467" s="292"/>
      <c r="M467" s="292"/>
    </row>
    <row r="468" spans="1:13" x14ac:dyDescent="0.2">
      <c r="A468" s="268">
        <v>467</v>
      </c>
      <c r="B468" s="269" t="s">
        <v>799</v>
      </c>
      <c r="C468" s="270" t="s">
        <v>800</v>
      </c>
      <c r="D468" s="271">
        <f>VLOOKUP(C468,'7'!C118:D225,2,0)</f>
        <v>0</v>
      </c>
      <c r="E468" s="317">
        <f t="shared" si="36"/>
        <v>90.832634999999982</v>
      </c>
      <c r="F468" s="272">
        <v>7.4999999999999997E-2</v>
      </c>
      <c r="G468" s="273">
        <v>1.0858995137763372E-3</v>
      </c>
      <c r="H468" s="267">
        <f t="shared" si="34"/>
        <v>0</v>
      </c>
      <c r="I468" s="267">
        <f t="shared" si="35"/>
        <v>0</v>
      </c>
      <c r="J468" s="293">
        <v>45.416317499999991</v>
      </c>
      <c r="K468" s="272">
        <f t="shared" si="37"/>
        <v>37.846931249999997</v>
      </c>
      <c r="L468" s="292"/>
      <c r="M468" s="292"/>
    </row>
    <row r="469" spans="1:13" x14ac:dyDescent="0.2">
      <c r="A469" s="274">
        <v>468</v>
      </c>
      <c r="B469" s="269" t="s">
        <v>801</v>
      </c>
      <c r="C469" s="270" t="s">
        <v>802</v>
      </c>
      <c r="D469" s="271">
        <f>VLOOKUP(C469,'7'!C119:D226,2,0)</f>
        <v>0</v>
      </c>
      <c r="E469" s="317">
        <f t="shared" si="36"/>
        <v>160.6</v>
      </c>
      <c r="F469" s="272">
        <v>0.5</v>
      </c>
      <c r="G469" s="273">
        <v>4.0000000000000001E-3</v>
      </c>
      <c r="H469" s="267">
        <f t="shared" si="34"/>
        <v>0</v>
      </c>
      <c r="I469" s="267">
        <f t="shared" si="35"/>
        <v>0</v>
      </c>
      <c r="J469" s="293">
        <v>80.3</v>
      </c>
      <c r="K469" s="272">
        <f t="shared" si="37"/>
        <v>66.916666666666671</v>
      </c>
      <c r="L469" s="292"/>
      <c r="M469" s="292"/>
    </row>
    <row r="470" spans="1:13" x14ac:dyDescent="0.2">
      <c r="A470" s="268">
        <v>469</v>
      </c>
      <c r="B470" s="269" t="s">
        <v>803</v>
      </c>
      <c r="C470" s="270" t="s">
        <v>804</v>
      </c>
      <c r="D470" s="271">
        <f>VLOOKUP(C470,'7'!C120:D227,2,0)</f>
        <v>0</v>
      </c>
      <c r="E470" s="317">
        <f t="shared" si="36"/>
        <v>132.69942</v>
      </c>
      <c r="F470" s="272">
        <v>0.12437430311347457</v>
      </c>
      <c r="G470" s="273">
        <v>7.1043828801784024E-4</v>
      </c>
      <c r="H470" s="267">
        <f t="shared" si="34"/>
        <v>0</v>
      </c>
      <c r="I470" s="267">
        <f t="shared" si="35"/>
        <v>0</v>
      </c>
      <c r="J470" s="293">
        <v>66.349710000000002</v>
      </c>
      <c r="K470" s="272">
        <f t="shared" si="37"/>
        <v>55.291425000000004</v>
      </c>
      <c r="L470" s="292"/>
      <c r="M470" s="292"/>
    </row>
    <row r="471" spans="1:13" x14ac:dyDescent="0.2">
      <c r="A471" s="274">
        <v>470</v>
      </c>
      <c r="B471" s="269" t="s">
        <v>805</v>
      </c>
      <c r="C471" s="270" t="s">
        <v>806</v>
      </c>
      <c r="D471" s="271">
        <f>VLOOKUP(C471,'7'!C121:D228,2,0)</f>
        <v>0</v>
      </c>
      <c r="E471" s="317">
        <f t="shared" si="36"/>
        <v>215.13509999999999</v>
      </c>
      <c r="F471" s="272">
        <v>0.1701111078013762</v>
      </c>
      <c r="G471" s="273">
        <v>1.6667063834857466E-3</v>
      </c>
      <c r="H471" s="267">
        <f t="shared" si="34"/>
        <v>0</v>
      </c>
      <c r="I471" s="267">
        <f t="shared" si="35"/>
        <v>0</v>
      </c>
      <c r="J471" s="293">
        <v>107.56755</v>
      </c>
      <c r="K471" s="272">
        <f t="shared" si="37"/>
        <v>89.639624999999995</v>
      </c>
      <c r="L471" s="292"/>
      <c r="M471" s="292"/>
    </row>
    <row r="472" spans="1:13" x14ac:dyDescent="0.2">
      <c r="A472" s="268">
        <v>471</v>
      </c>
      <c r="B472" s="269" t="s">
        <v>807</v>
      </c>
      <c r="C472" s="270" t="s">
        <v>808</v>
      </c>
      <c r="D472" s="271">
        <f>VLOOKUP(C472,'7'!C122:D229,2,0)</f>
        <v>0</v>
      </c>
      <c r="E472" s="317">
        <f t="shared" si="36"/>
        <v>36.491399999999999</v>
      </c>
      <c r="F472" s="272">
        <v>3.4999999999999996E-2</v>
      </c>
      <c r="G472" s="273">
        <v>3.7999999999999999E-2</v>
      </c>
      <c r="H472" s="267">
        <f t="shared" si="34"/>
        <v>0</v>
      </c>
      <c r="I472" s="267">
        <f t="shared" si="35"/>
        <v>0</v>
      </c>
      <c r="J472" s="293">
        <v>18.245699999999999</v>
      </c>
      <c r="K472" s="272">
        <f t="shared" si="37"/>
        <v>15.204750000000001</v>
      </c>
      <c r="L472" s="292"/>
      <c r="M472" s="292"/>
    </row>
    <row r="473" spans="1:13" x14ac:dyDescent="0.2">
      <c r="A473" s="274">
        <v>472</v>
      </c>
      <c r="B473" s="269" t="s">
        <v>809</v>
      </c>
      <c r="C473" s="270" t="s">
        <v>810</v>
      </c>
      <c r="D473" s="271">
        <f>VLOOKUP(C473,'7'!C123:D230,2,0)</f>
        <v>0</v>
      </c>
      <c r="E473" s="317">
        <f t="shared" si="36"/>
        <v>38.541690000000003</v>
      </c>
      <c r="F473" s="272">
        <v>0</v>
      </c>
      <c r="G473" s="273">
        <v>0</v>
      </c>
      <c r="H473" s="267">
        <f t="shared" si="34"/>
        <v>0</v>
      </c>
      <c r="I473" s="267">
        <f t="shared" si="35"/>
        <v>0</v>
      </c>
      <c r="J473" s="293">
        <v>19.270845000000001</v>
      </c>
      <c r="K473" s="272">
        <f t="shared" si="37"/>
        <v>16.059037500000002</v>
      </c>
      <c r="L473" s="292"/>
      <c r="M473" s="292"/>
    </row>
    <row r="474" spans="1:13" x14ac:dyDescent="0.2">
      <c r="A474" s="268">
        <v>473</v>
      </c>
      <c r="B474" s="269" t="s">
        <v>811</v>
      </c>
      <c r="C474" s="270" t="s">
        <v>812</v>
      </c>
      <c r="D474" s="271">
        <f>VLOOKUP(C474,'7'!C125:D231,2,0)</f>
        <v>0</v>
      </c>
      <c r="E474" s="317">
        <f t="shared" si="36"/>
        <v>34.962299999999999</v>
      </c>
      <c r="F474" s="272">
        <v>2.8000000000000001E-2</v>
      </c>
      <c r="G474" s="273">
        <v>3.7003610108303248E-4</v>
      </c>
      <c r="H474" s="267">
        <f t="shared" si="34"/>
        <v>0</v>
      </c>
      <c r="I474" s="267">
        <f t="shared" si="35"/>
        <v>0</v>
      </c>
      <c r="J474" s="293">
        <v>17.48115</v>
      </c>
      <c r="K474" s="272">
        <f t="shared" si="37"/>
        <v>14.567625</v>
      </c>
      <c r="L474" s="292"/>
      <c r="M474" s="292"/>
    </row>
    <row r="475" spans="1:13" x14ac:dyDescent="0.2">
      <c r="A475" s="274">
        <v>474</v>
      </c>
      <c r="B475" s="269" t="s">
        <v>813</v>
      </c>
      <c r="C475" s="270" t="s">
        <v>814</v>
      </c>
      <c r="D475" s="271">
        <f>VLOOKUP(C475,'7'!C126:D232,2,0)</f>
        <v>0</v>
      </c>
      <c r="E475" s="317">
        <f t="shared" si="36"/>
        <v>66.7</v>
      </c>
      <c r="F475" s="272">
        <v>0.114</v>
      </c>
      <c r="G475" s="273">
        <v>1.3333043897732755E-3</v>
      </c>
      <c r="H475" s="267">
        <f t="shared" si="34"/>
        <v>0</v>
      </c>
      <c r="I475" s="267">
        <f t="shared" si="35"/>
        <v>0</v>
      </c>
      <c r="J475" s="293">
        <v>33.35</v>
      </c>
      <c r="K475" s="272">
        <f t="shared" si="37"/>
        <v>27.791666666666668</v>
      </c>
      <c r="L475" s="292"/>
      <c r="M475" s="292"/>
    </row>
    <row r="476" spans="1:13" x14ac:dyDescent="0.2">
      <c r="A476" s="268">
        <v>475</v>
      </c>
      <c r="B476" s="269" t="s">
        <v>815</v>
      </c>
      <c r="C476" s="270" t="s">
        <v>1699</v>
      </c>
      <c r="D476" s="271">
        <f>VLOOKUP(C476,'7'!C127:D233,2,0)</f>
        <v>0</v>
      </c>
      <c r="E476" s="317">
        <f t="shared" si="36"/>
        <v>77.14</v>
      </c>
      <c r="F476" s="272">
        <v>0.1</v>
      </c>
      <c r="G476" s="273">
        <v>1E-3</v>
      </c>
      <c r="H476" s="267">
        <f t="shared" si="34"/>
        <v>0</v>
      </c>
      <c r="I476" s="267">
        <f t="shared" si="35"/>
        <v>0</v>
      </c>
      <c r="J476" s="293">
        <v>38.57</v>
      </c>
      <c r="K476" s="272">
        <f t="shared" si="37"/>
        <v>32.141666666666666</v>
      </c>
      <c r="L476" s="292"/>
      <c r="M476" s="292"/>
    </row>
    <row r="477" spans="1:13" x14ac:dyDescent="0.2">
      <c r="A477" s="274">
        <v>476</v>
      </c>
      <c r="B477" s="269" t="s">
        <v>816</v>
      </c>
      <c r="C477" s="270" t="s">
        <v>817</v>
      </c>
      <c r="D477" s="271">
        <f>VLOOKUP(C477,'7'!C128:D234,2,0)</f>
        <v>0</v>
      </c>
      <c r="E477" s="317">
        <f t="shared" si="36"/>
        <v>83.8</v>
      </c>
      <c r="F477" s="272">
        <v>5.3000000000000005E-2</v>
      </c>
      <c r="G477" s="273">
        <v>5.9999999999999995E-4</v>
      </c>
      <c r="H477" s="267">
        <f t="shared" si="34"/>
        <v>0</v>
      </c>
      <c r="I477" s="267">
        <f t="shared" si="35"/>
        <v>0</v>
      </c>
      <c r="J477" s="293">
        <v>41.9</v>
      </c>
      <c r="K477" s="272">
        <f t="shared" si="37"/>
        <v>34.916666666666664</v>
      </c>
      <c r="L477" s="292"/>
      <c r="M477" s="292"/>
    </row>
    <row r="478" spans="1:13" x14ac:dyDescent="0.2">
      <c r="A478" s="268">
        <v>477</v>
      </c>
      <c r="B478" s="269" t="s">
        <v>818</v>
      </c>
      <c r="C478" s="270" t="s">
        <v>819</v>
      </c>
      <c r="D478" s="271">
        <f>VLOOKUP(C478,'7'!C129:D235,2,0)</f>
        <v>0</v>
      </c>
      <c r="E478" s="317">
        <f t="shared" si="36"/>
        <v>177.22</v>
      </c>
      <c r="F478" s="272">
        <v>0.24600000000000002</v>
      </c>
      <c r="G478" s="273">
        <v>5.0000000000000001E-3</v>
      </c>
      <c r="H478" s="267">
        <f t="shared" si="34"/>
        <v>0</v>
      </c>
      <c r="I478" s="267">
        <f t="shared" si="35"/>
        <v>0</v>
      </c>
      <c r="J478" s="293">
        <v>88.61</v>
      </c>
      <c r="K478" s="272">
        <f t="shared" si="37"/>
        <v>73.841666666666669</v>
      </c>
      <c r="L478" s="292"/>
      <c r="M478" s="292"/>
    </row>
    <row r="479" spans="1:13" x14ac:dyDescent="0.2">
      <c r="A479" s="274">
        <v>478</v>
      </c>
      <c r="B479" s="290" t="s">
        <v>1755</v>
      </c>
      <c r="C479" s="270" t="s">
        <v>821</v>
      </c>
      <c r="D479" s="271">
        <f>VLOOKUP(C479,'7'!C130:D236,2,0)</f>
        <v>0</v>
      </c>
      <c r="E479" s="317">
        <f t="shared" si="36"/>
        <v>536.9</v>
      </c>
      <c r="F479" s="272">
        <v>0.36899999999999999</v>
      </c>
      <c r="G479" s="273">
        <v>1.2500848896434635E-2</v>
      </c>
      <c r="H479" s="267">
        <f t="shared" si="34"/>
        <v>0</v>
      </c>
      <c r="I479" s="267">
        <f t="shared" si="35"/>
        <v>0</v>
      </c>
      <c r="J479" s="293">
        <v>268.45</v>
      </c>
      <c r="K479" s="272">
        <f t="shared" si="37"/>
        <v>223.70833333333334</v>
      </c>
      <c r="L479" s="292"/>
      <c r="M479" s="292"/>
    </row>
    <row r="480" spans="1:13" x14ac:dyDescent="0.2">
      <c r="A480" s="268">
        <v>479</v>
      </c>
      <c r="B480" s="290" t="s">
        <v>1756</v>
      </c>
      <c r="C480" s="270" t="s">
        <v>823</v>
      </c>
      <c r="D480" s="271">
        <f>VLOOKUP(C480,'7'!C134:D237,2,0)</f>
        <v>0</v>
      </c>
      <c r="E480" s="317">
        <f t="shared" si="36"/>
        <v>536.9</v>
      </c>
      <c r="F480" s="272">
        <v>0.36899999999999999</v>
      </c>
      <c r="G480" s="273">
        <v>1.2500777604976672E-2</v>
      </c>
      <c r="H480" s="267">
        <f t="shared" si="34"/>
        <v>0</v>
      </c>
      <c r="I480" s="267">
        <f t="shared" si="35"/>
        <v>0</v>
      </c>
      <c r="J480" s="293">
        <v>268.45</v>
      </c>
      <c r="K480" s="272">
        <f t="shared" si="37"/>
        <v>223.70833333333334</v>
      </c>
      <c r="L480" s="292"/>
      <c r="M480" s="292"/>
    </row>
    <row r="481" spans="1:13" x14ac:dyDescent="0.2">
      <c r="A481" s="274">
        <v>480</v>
      </c>
      <c r="B481" s="269" t="s">
        <v>1382</v>
      </c>
      <c r="C481" s="270" t="s">
        <v>824</v>
      </c>
      <c r="D481" s="271">
        <f>VLOOKUP(C481,'7'!C135:D238,2,0)</f>
        <v>0</v>
      </c>
      <c r="E481" s="317">
        <f t="shared" si="36"/>
        <v>214.39440000000002</v>
      </c>
      <c r="F481" s="272">
        <v>0</v>
      </c>
      <c r="G481" s="273">
        <v>0</v>
      </c>
      <c r="H481" s="267">
        <f t="shared" si="34"/>
        <v>0</v>
      </c>
      <c r="I481" s="267">
        <f t="shared" si="35"/>
        <v>0</v>
      </c>
      <c r="J481" s="293">
        <v>107.19720000000001</v>
      </c>
      <c r="K481" s="272">
        <f t="shared" si="37"/>
        <v>89.331000000000017</v>
      </c>
      <c r="L481" s="292"/>
      <c r="M481" s="292"/>
    </row>
    <row r="482" spans="1:13" x14ac:dyDescent="0.2">
      <c r="A482" s="268">
        <v>481</v>
      </c>
      <c r="B482" s="269" t="s">
        <v>1383</v>
      </c>
      <c r="C482" s="270" t="s">
        <v>825</v>
      </c>
      <c r="D482" s="271">
        <f>VLOOKUP(C482,'7'!C136:D239,2,0)</f>
        <v>0</v>
      </c>
      <c r="E482" s="317">
        <f t="shared" si="36"/>
        <v>238.82760000000005</v>
      </c>
      <c r="F482" s="272">
        <v>0</v>
      </c>
      <c r="G482" s="273">
        <v>0</v>
      </c>
      <c r="H482" s="267">
        <f t="shared" si="34"/>
        <v>0</v>
      </c>
      <c r="I482" s="267">
        <f t="shared" si="35"/>
        <v>0</v>
      </c>
      <c r="J482" s="293">
        <v>119.41380000000002</v>
      </c>
      <c r="K482" s="272">
        <f t="shared" si="37"/>
        <v>99.511500000000026</v>
      </c>
      <c r="L482" s="292"/>
      <c r="M482" s="292"/>
    </row>
    <row r="483" spans="1:13" x14ac:dyDescent="0.2">
      <c r="A483" s="274">
        <v>482</v>
      </c>
      <c r="B483" s="269" t="s">
        <v>1384</v>
      </c>
      <c r="C483" s="270" t="s">
        <v>826</v>
      </c>
      <c r="D483" s="271">
        <f>VLOOKUP(C483,'7'!C137:D240,2,0)</f>
        <v>0</v>
      </c>
      <c r="E483" s="317">
        <f t="shared" si="36"/>
        <v>214.39440000000002</v>
      </c>
      <c r="F483" s="272">
        <v>0</v>
      </c>
      <c r="G483" s="273">
        <v>0</v>
      </c>
      <c r="H483" s="267">
        <f t="shared" si="34"/>
        <v>0</v>
      </c>
      <c r="I483" s="267">
        <f t="shared" si="35"/>
        <v>0</v>
      </c>
      <c r="J483" s="293">
        <v>107.19720000000001</v>
      </c>
      <c r="K483" s="272">
        <f t="shared" si="37"/>
        <v>89.331000000000017</v>
      </c>
      <c r="L483" s="292"/>
      <c r="M483" s="292"/>
    </row>
    <row r="484" spans="1:13" x14ac:dyDescent="0.2">
      <c r="A484" s="268">
        <v>483</v>
      </c>
      <c r="B484" s="269" t="s">
        <v>1385</v>
      </c>
      <c r="C484" s="270" t="s">
        <v>827</v>
      </c>
      <c r="D484" s="271">
        <f>VLOOKUP(C484,'7'!C138:D241,2,0)</f>
        <v>0</v>
      </c>
      <c r="E484" s="317">
        <f t="shared" si="36"/>
        <v>238.82760000000005</v>
      </c>
      <c r="F484" s="272">
        <v>0</v>
      </c>
      <c r="G484" s="273">
        <v>0</v>
      </c>
      <c r="H484" s="267">
        <f t="shared" si="34"/>
        <v>0</v>
      </c>
      <c r="I484" s="267">
        <f t="shared" si="35"/>
        <v>0</v>
      </c>
      <c r="J484" s="293">
        <v>119.41380000000002</v>
      </c>
      <c r="K484" s="272">
        <f t="shared" si="37"/>
        <v>99.511500000000026</v>
      </c>
      <c r="L484" s="292"/>
      <c r="M484" s="292"/>
    </row>
    <row r="485" spans="1:13" x14ac:dyDescent="0.2">
      <c r="A485" s="274">
        <v>484</v>
      </c>
      <c r="B485" s="269" t="s">
        <v>1386</v>
      </c>
      <c r="C485" s="270" t="s">
        <v>828</v>
      </c>
      <c r="D485" s="271">
        <f>VLOOKUP(C485,'7'!C139:D242,2,0)</f>
        <v>0</v>
      </c>
      <c r="E485" s="317">
        <f t="shared" si="36"/>
        <v>1283.1984000000002</v>
      </c>
      <c r="F485" s="272">
        <v>0</v>
      </c>
      <c r="G485" s="273">
        <v>0</v>
      </c>
      <c r="H485" s="267">
        <f t="shared" si="34"/>
        <v>0</v>
      </c>
      <c r="I485" s="267">
        <f t="shared" si="35"/>
        <v>0</v>
      </c>
      <c r="J485" s="293">
        <v>641.59920000000011</v>
      </c>
      <c r="K485" s="272">
        <f t="shared" si="37"/>
        <v>534.66600000000017</v>
      </c>
      <c r="L485" s="292"/>
      <c r="M485" s="292"/>
    </row>
    <row r="486" spans="1:13" x14ac:dyDescent="0.2">
      <c r="A486" s="268">
        <v>485</v>
      </c>
      <c r="B486" s="269" t="s">
        <v>1387</v>
      </c>
      <c r="C486" s="270" t="s">
        <v>829</v>
      </c>
      <c r="D486" s="271">
        <f>VLOOKUP(C486,'7'!C140:D243,2,0)</f>
        <v>0</v>
      </c>
      <c r="E486" s="317">
        <f t="shared" si="36"/>
        <v>1181.8818000000001</v>
      </c>
      <c r="F486" s="272">
        <v>0</v>
      </c>
      <c r="G486" s="273">
        <v>0</v>
      </c>
      <c r="H486" s="267">
        <f t="shared" si="34"/>
        <v>0</v>
      </c>
      <c r="I486" s="267">
        <f t="shared" si="35"/>
        <v>0</v>
      </c>
      <c r="J486" s="293">
        <v>590.94090000000006</v>
      </c>
      <c r="K486" s="272">
        <f t="shared" si="37"/>
        <v>492.45075000000008</v>
      </c>
      <c r="L486" s="292"/>
      <c r="M486" s="292"/>
    </row>
    <row r="487" spans="1:13" ht="20.399999999999999" x14ac:dyDescent="0.2">
      <c r="A487" s="274">
        <v>486</v>
      </c>
      <c r="B487" s="277" t="s">
        <v>1220</v>
      </c>
      <c r="C487" s="270" t="s">
        <v>1757</v>
      </c>
      <c r="D487" s="271">
        <f>VLOOKUP(C487,'7'!C141:D244,2,0)</f>
        <v>0</v>
      </c>
      <c r="E487" s="317">
        <f t="shared" si="36"/>
        <v>2128.1907268799105</v>
      </c>
      <c r="F487" s="272">
        <v>0</v>
      </c>
      <c r="G487" s="273">
        <v>0</v>
      </c>
      <c r="H487" s="267"/>
      <c r="I487" s="267"/>
      <c r="J487" s="293">
        <v>1064.0953634399552</v>
      </c>
      <c r="K487" s="272">
        <f t="shared" si="37"/>
        <v>886.74613619996273</v>
      </c>
      <c r="L487" s="292"/>
      <c r="M487" s="292"/>
    </row>
    <row r="488" spans="1:13" ht="20.399999999999999" x14ac:dyDescent="0.2">
      <c r="A488" s="268">
        <v>487</v>
      </c>
      <c r="B488" s="290" t="s">
        <v>1221</v>
      </c>
      <c r="C488" s="270" t="s">
        <v>1758</v>
      </c>
      <c r="D488" s="271">
        <f>VLOOKUP(C488,'7'!C142:D245,2,0)</f>
        <v>0</v>
      </c>
      <c r="E488" s="317">
        <f t="shared" si="36"/>
        <v>2345.0552852126407</v>
      </c>
      <c r="F488" s="272">
        <v>0</v>
      </c>
      <c r="G488" s="273">
        <v>0</v>
      </c>
      <c r="H488" s="267"/>
      <c r="I488" s="267"/>
      <c r="J488" s="293">
        <v>1172.5276426063203</v>
      </c>
      <c r="K488" s="272">
        <f t="shared" si="37"/>
        <v>977.10636883860036</v>
      </c>
      <c r="L488" s="292"/>
      <c r="M488" s="292"/>
    </row>
    <row r="489" spans="1:13" ht="20.399999999999999" x14ac:dyDescent="0.2">
      <c r="A489" s="274">
        <v>488</v>
      </c>
      <c r="B489" s="290" t="s">
        <v>1222</v>
      </c>
      <c r="C489" s="270" t="s">
        <v>1759</v>
      </c>
      <c r="D489" s="271">
        <f>VLOOKUP(C489,'7'!C143:D246,2,0)</f>
        <v>0</v>
      </c>
      <c r="E489" s="317">
        <f t="shared" si="36"/>
        <v>2526.0158725886699</v>
      </c>
      <c r="F489" s="272">
        <v>0</v>
      </c>
      <c r="G489" s="273">
        <v>0</v>
      </c>
      <c r="H489" s="267"/>
      <c r="I489" s="267"/>
      <c r="J489" s="293">
        <v>1263.007936294335</v>
      </c>
      <c r="K489" s="272">
        <f t="shared" si="37"/>
        <v>1052.5066135786126</v>
      </c>
      <c r="L489" s="292"/>
      <c r="M489" s="292"/>
    </row>
    <row r="490" spans="1:13" ht="20.399999999999999" x14ac:dyDescent="0.2">
      <c r="A490" s="268">
        <v>489</v>
      </c>
      <c r="B490" s="290" t="s">
        <v>1223</v>
      </c>
      <c r="C490" s="270" t="s">
        <v>1760</v>
      </c>
      <c r="D490" s="271">
        <f>VLOOKUP(C490,'7'!C144:D247,2,0)</f>
        <v>0</v>
      </c>
      <c r="E490" s="317">
        <f t="shared" si="36"/>
        <v>2825.4595641218107</v>
      </c>
      <c r="F490" s="272">
        <v>0</v>
      </c>
      <c r="G490" s="273">
        <v>0</v>
      </c>
      <c r="H490" s="267"/>
      <c r="I490" s="267"/>
      <c r="J490" s="293">
        <v>1412.7297820609053</v>
      </c>
      <c r="K490" s="272">
        <f t="shared" si="37"/>
        <v>1177.2748183840879</v>
      </c>
      <c r="L490" s="292"/>
      <c r="M490" s="292"/>
    </row>
    <row r="491" spans="1:13" x14ac:dyDescent="0.2">
      <c r="A491" s="274">
        <v>490</v>
      </c>
      <c r="B491" s="269" t="s">
        <v>830</v>
      </c>
      <c r="C491" s="270" t="s">
        <v>831</v>
      </c>
      <c r="D491" s="271">
        <f>VLOOKUP(C491,'7'!C145:D248,2,0)</f>
        <v>0</v>
      </c>
      <c r="E491" s="317">
        <f t="shared" si="36"/>
        <v>66.706199999999995</v>
      </c>
      <c r="F491" s="272">
        <v>3.7999999999999999E-2</v>
      </c>
      <c r="G491" s="273">
        <v>3.7999999999999997E-4</v>
      </c>
      <c r="H491" s="267">
        <f t="shared" ref="H491:H501" si="38">F491*D491</f>
        <v>0</v>
      </c>
      <c r="I491" s="267">
        <f t="shared" ref="I491:I501" si="39">G491*D491</f>
        <v>0</v>
      </c>
      <c r="J491" s="293">
        <v>33.353099999999998</v>
      </c>
      <c r="K491" s="272">
        <f t="shared" si="37"/>
        <v>27.794249999999998</v>
      </c>
      <c r="L491" s="292"/>
      <c r="M491" s="292"/>
    </row>
    <row r="492" spans="1:13" x14ac:dyDescent="0.2">
      <c r="A492" s="268">
        <v>491</v>
      </c>
      <c r="B492" s="269" t="s">
        <v>832</v>
      </c>
      <c r="C492" s="270" t="s">
        <v>833</v>
      </c>
      <c r="D492" s="271">
        <f>VLOOKUP(C492,'7'!C146:D249,2,0)</f>
        <v>0</v>
      </c>
      <c r="E492" s="317">
        <f t="shared" si="36"/>
        <v>60.132600000000011</v>
      </c>
      <c r="F492" s="272">
        <v>4.8000000000000001E-2</v>
      </c>
      <c r="G492" s="273">
        <v>7.4010523907572635E-4</v>
      </c>
      <c r="H492" s="267">
        <f t="shared" si="38"/>
        <v>0</v>
      </c>
      <c r="I492" s="267">
        <f t="shared" si="39"/>
        <v>0</v>
      </c>
      <c r="J492" s="293">
        <v>30.066300000000005</v>
      </c>
      <c r="K492" s="272">
        <f t="shared" si="37"/>
        <v>25.055250000000004</v>
      </c>
      <c r="L492" s="292"/>
      <c r="M492" s="292"/>
    </row>
    <row r="493" spans="1:13" x14ac:dyDescent="0.2">
      <c r="A493" s="274">
        <v>492</v>
      </c>
      <c r="B493" s="269" t="s">
        <v>834</v>
      </c>
      <c r="C493" s="270" t="s">
        <v>835</v>
      </c>
      <c r="D493" s="271">
        <f>VLOOKUP(C493,'7'!C147:D250,2,0)</f>
        <v>0</v>
      </c>
      <c r="E493" s="317">
        <f t="shared" si="36"/>
        <v>65.12</v>
      </c>
      <c r="F493" s="272">
        <v>7.3999999999999996E-2</v>
      </c>
      <c r="G493" s="273">
        <v>1E-3</v>
      </c>
      <c r="H493" s="267">
        <f t="shared" si="38"/>
        <v>0</v>
      </c>
      <c r="I493" s="267">
        <f t="shared" si="39"/>
        <v>0</v>
      </c>
      <c r="J493" s="293">
        <v>32.56</v>
      </c>
      <c r="K493" s="272">
        <f t="shared" si="37"/>
        <v>27.133333333333336</v>
      </c>
      <c r="L493" s="292"/>
      <c r="M493" s="292"/>
    </row>
    <row r="494" spans="1:13" x14ac:dyDescent="0.2">
      <c r="A494" s="268">
        <v>493</v>
      </c>
      <c r="B494" s="269" t="s">
        <v>836</v>
      </c>
      <c r="C494" s="270" t="s">
        <v>837</v>
      </c>
      <c r="D494" s="271">
        <f>VLOOKUP(C494,'7'!C148:D251,2,0)</f>
        <v>0</v>
      </c>
      <c r="E494" s="317">
        <f t="shared" si="36"/>
        <v>132.46</v>
      </c>
      <c r="F494" s="272">
        <v>0.19</v>
      </c>
      <c r="G494" s="273">
        <v>3.7500172878777399E-3</v>
      </c>
      <c r="H494" s="267">
        <f t="shared" si="38"/>
        <v>0</v>
      </c>
      <c r="I494" s="267">
        <f t="shared" si="39"/>
        <v>0</v>
      </c>
      <c r="J494" s="293">
        <v>66.23</v>
      </c>
      <c r="K494" s="272">
        <f t="shared" si="37"/>
        <v>55.19166666666667</v>
      </c>
      <c r="L494" s="292"/>
      <c r="M494" s="292"/>
    </row>
    <row r="495" spans="1:13" x14ac:dyDescent="0.2">
      <c r="A495" s="274">
        <v>494</v>
      </c>
      <c r="B495" s="269" t="s">
        <v>838</v>
      </c>
      <c r="C495" s="270" t="s">
        <v>839</v>
      </c>
      <c r="D495" s="271">
        <f>VLOOKUP(C495,'7'!C149:D252,2,0)</f>
        <v>0</v>
      </c>
      <c r="E495" s="317">
        <f t="shared" si="36"/>
        <v>204.38</v>
      </c>
      <c r="F495" s="272">
        <v>0.33199999999999996</v>
      </c>
      <c r="G495" s="273">
        <v>7.5000086888522034E-3</v>
      </c>
      <c r="H495" s="267">
        <f t="shared" si="38"/>
        <v>0</v>
      </c>
      <c r="I495" s="267">
        <f t="shared" si="39"/>
        <v>0</v>
      </c>
      <c r="J495" s="293">
        <v>102.19</v>
      </c>
      <c r="K495" s="272">
        <f t="shared" si="37"/>
        <v>85.158333333333331</v>
      </c>
      <c r="L495" s="292"/>
      <c r="M495" s="292"/>
    </row>
    <row r="496" spans="1:13" x14ac:dyDescent="0.2">
      <c r="A496" s="268">
        <v>495</v>
      </c>
      <c r="B496" s="269" t="s">
        <v>840</v>
      </c>
      <c r="C496" s="270" t="s">
        <v>841</v>
      </c>
      <c r="D496" s="271">
        <f>VLOOKUP(C496,'7'!C150:D253,2,0)</f>
        <v>0</v>
      </c>
      <c r="E496" s="317">
        <f t="shared" si="36"/>
        <v>66.706199999999995</v>
      </c>
      <c r="F496" s="272">
        <v>3.2000000000000001E-2</v>
      </c>
      <c r="G496" s="273">
        <v>3.8000000000000002E-4</v>
      </c>
      <c r="H496" s="267">
        <f t="shared" si="38"/>
        <v>0</v>
      </c>
      <c r="I496" s="267">
        <f t="shared" si="39"/>
        <v>0</v>
      </c>
      <c r="J496" s="293">
        <v>33.353099999999998</v>
      </c>
      <c r="K496" s="272">
        <f t="shared" si="37"/>
        <v>27.794249999999998</v>
      </c>
      <c r="L496" s="292"/>
      <c r="M496" s="292"/>
    </row>
    <row r="497" spans="1:13" x14ac:dyDescent="0.2">
      <c r="A497" s="274">
        <v>496</v>
      </c>
      <c r="B497" s="269" t="s">
        <v>842</v>
      </c>
      <c r="C497" s="270" t="s">
        <v>843</v>
      </c>
      <c r="D497" s="271">
        <f>VLOOKUP(C497,'7'!C151:D254,2,0)</f>
        <v>0</v>
      </c>
      <c r="E497" s="317">
        <f t="shared" si="36"/>
        <v>60.132600000000011</v>
      </c>
      <c r="F497" s="272">
        <v>0.04</v>
      </c>
      <c r="G497" s="273">
        <v>6.1674333026678929E-4</v>
      </c>
      <c r="H497" s="267">
        <f t="shared" si="38"/>
        <v>0</v>
      </c>
      <c r="I497" s="267">
        <f t="shared" si="39"/>
        <v>0</v>
      </c>
      <c r="J497" s="293">
        <v>30.066300000000005</v>
      </c>
      <c r="K497" s="272">
        <f t="shared" si="37"/>
        <v>25.055250000000004</v>
      </c>
      <c r="L497" s="292"/>
      <c r="M497" s="292"/>
    </row>
    <row r="498" spans="1:13" x14ac:dyDescent="0.2">
      <c r="A498" s="268">
        <v>497</v>
      </c>
      <c r="B498" s="269" t="s">
        <v>844</v>
      </c>
      <c r="C498" s="270" t="s">
        <v>845</v>
      </c>
      <c r="D498" s="271">
        <f>VLOOKUP(C498,'7'!C152:D255,2,0)</f>
        <v>0</v>
      </c>
      <c r="E498" s="317">
        <f t="shared" si="36"/>
        <v>79.92</v>
      </c>
      <c r="F498" s="272">
        <v>0</v>
      </c>
      <c r="G498" s="273">
        <v>0</v>
      </c>
      <c r="H498" s="267">
        <f t="shared" si="38"/>
        <v>0</v>
      </c>
      <c r="I498" s="267">
        <f t="shared" si="39"/>
        <v>0</v>
      </c>
      <c r="J498" s="293">
        <v>39.96</v>
      </c>
      <c r="K498" s="272">
        <f t="shared" si="37"/>
        <v>33.300000000000004</v>
      </c>
      <c r="L498" s="292"/>
      <c r="M498" s="292"/>
    </row>
    <row r="499" spans="1:13" x14ac:dyDescent="0.2">
      <c r="A499" s="274">
        <v>498</v>
      </c>
      <c r="B499" s="269" t="s">
        <v>846</v>
      </c>
      <c r="C499" s="270" t="s">
        <v>847</v>
      </c>
      <c r="D499" s="271">
        <f>VLOOKUP(C499,'7'!C153:D256,2,0)</f>
        <v>0</v>
      </c>
      <c r="E499" s="317">
        <f t="shared" si="36"/>
        <v>61.56</v>
      </c>
      <c r="F499" s="272">
        <v>6.699999999999999E-2</v>
      </c>
      <c r="G499" s="273">
        <v>7.0589948620760625E-4</v>
      </c>
      <c r="H499" s="267">
        <f t="shared" si="38"/>
        <v>0</v>
      </c>
      <c r="I499" s="267">
        <f t="shared" si="39"/>
        <v>0</v>
      </c>
      <c r="J499" s="293">
        <v>30.78</v>
      </c>
      <c r="K499" s="272">
        <f t="shared" si="37"/>
        <v>25.650000000000002</v>
      </c>
      <c r="L499" s="292"/>
      <c r="M499" s="292"/>
    </row>
    <row r="500" spans="1:13" x14ac:dyDescent="0.2">
      <c r="A500" s="268">
        <v>499</v>
      </c>
      <c r="B500" s="269" t="s">
        <v>848</v>
      </c>
      <c r="C500" s="270" t="s">
        <v>849</v>
      </c>
      <c r="D500" s="271">
        <f>VLOOKUP(C500,'7'!C154:D257,2,0)</f>
        <v>0</v>
      </c>
      <c r="E500" s="317">
        <f t="shared" si="36"/>
        <v>124.2</v>
      </c>
      <c r="F500" s="272">
        <v>0.17199999999999999</v>
      </c>
      <c r="G500" s="273">
        <v>3.1578984270923408E-3</v>
      </c>
      <c r="H500" s="267">
        <f t="shared" si="38"/>
        <v>0</v>
      </c>
      <c r="I500" s="267">
        <f t="shared" si="39"/>
        <v>0</v>
      </c>
      <c r="J500" s="293">
        <v>62.1</v>
      </c>
      <c r="K500" s="272">
        <f t="shared" si="37"/>
        <v>51.75</v>
      </c>
      <c r="L500" s="292"/>
      <c r="M500" s="292"/>
    </row>
    <row r="501" spans="1:13" x14ac:dyDescent="0.2">
      <c r="A501" s="274">
        <v>500</v>
      </c>
      <c r="B501" s="269" t="s">
        <v>850</v>
      </c>
      <c r="C501" s="270" t="s">
        <v>851</v>
      </c>
      <c r="D501" s="271">
        <f>VLOOKUP(C501,'7'!C155:D258,2,0)</f>
        <v>0</v>
      </c>
      <c r="E501" s="317">
        <f t="shared" si="36"/>
        <v>168.94</v>
      </c>
      <c r="F501" s="272">
        <v>0.26200000000000001</v>
      </c>
      <c r="G501" s="273">
        <v>6.0000000000000001E-3</v>
      </c>
      <c r="H501" s="267">
        <f t="shared" si="38"/>
        <v>0</v>
      </c>
      <c r="I501" s="267">
        <f t="shared" si="39"/>
        <v>0</v>
      </c>
      <c r="J501" s="293">
        <v>84.47</v>
      </c>
      <c r="K501" s="272">
        <f t="shared" si="37"/>
        <v>70.391666666666666</v>
      </c>
      <c r="L501" s="292"/>
      <c r="M501" s="292"/>
    </row>
    <row r="502" spans="1:13" x14ac:dyDescent="0.2">
      <c r="A502" s="268">
        <v>501</v>
      </c>
      <c r="B502" s="269" t="s">
        <v>1388</v>
      </c>
      <c r="C502" s="270" t="s">
        <v>1389</v>
      </c>
      <c r="D502" s="271"/>
      <c r="E502" s="317">
        <f t="shared" si="36"/>
        <v>0</v>
      </c>
      <c r="F502" s="272">
        <v>1.7000000000000001E-2</v>
      </c>
      <c r="G502" s="273">
        <v>2.5000000000000001E-4</v>
      </c>
      <c r="H502" s="267"/>
      <c r="I502" s="267"/>
      <c r="J502" s="293">
        <v>0</v>
      </c>
      <c r="K502" s="272"/>
      <c r="L502" s="292"/>
      <c r="M502" s="292"/>
    </row>
    <row r="503" spans="1:13" x14ac:dyDescent="0.2">
      <c r="A503" s="274">
        <v>502</v>
      </c>
      <c r="B503" s="269" t="s">
        <v>1390</v>
      </c>
      <c r="C503" s="270" t="s">
        <v>1391</v>
      </c>
      <c r="D503" s="271"/>
      <c r="E503" s="317">
        <f t="shared" si="36"/>
        <v>35.316000000000003</v>
      </c>
      <c r="F503" s="272">
        <v>6.4000000000000001E-2</v>
      </c>
      <c r="G503" s="273">
        <v>8.3322844556324731E-4</v>
      </c>
      <c r="H503" s="267">
        <f>F503*D503</f>
        <v>0</v>
      </c>
      <c r="I503" s="267">
        <f>G503*D503</f>
        <v>0</v>
      </c>
      <c r="J503" s="293">
        <v>17.658000000000001</v>
      </c>
      <c r="K503" s="272">
        <f t="shared" si="37"/>
        <v>14.715000000000002</v>
      </c>
      <c r="L503" s="292"/>
      <c r="M503" s="292"/>
    </row>
    <row r="504" spans="1:13" x14ac:dyDescent="0.2">
      <c r="A504" s="268">
        <v>503</v>
      </c>
      <c r="B504" s="269" t="s">
        <v>1392</v>
      </c>
      <c r="C504" s="270" t="s">
        <v>727</v>
      </c>
      <c r="D504" s="271"/>
      <c r="E504" s="317">
        <f t="shared" si="36"/>
        <v>164.07000000000002</v>
      </c>
      <c r="F504" s="272">
        <v>0.11363640520484949</v>
      </c>
      <c r="G504" s="273">
        <v>2.400005225752508E-3</v>
      </c>
      <c r="H504" s="267">
        <f>F504*D504</f>
        <v>0</v>
      </c>
      <c r="I504" s="267">
        <f>G504*D504</f>
        <v>0</v>
      </c>
      <c r="J504" s="293">
        <v>82.035000000000011</v>
      </c>
      <c r="K504" s="272">
        <f t="shared" si="37"/>
        <v>68.362500000000011</v>
      </c>
      <c r="L504" s="292"/>
      <c r="M504" s="292"/>
    </row>
    <row r="505" spans="1:13" x14ac:dyDescent="0.2">
      <c r="A505" s="274">
        <v>504</v>
      </c>
      <c r="B505" s="269" t="s">
        <v>1393</v>
      </c>
      <c r="C505" s="270" t="s">
        <v>1394</v>
      </c>
      <c r="D505" s="271"/>
      <c r="E505" s="317">
        <f t="shared" si="36"/>
        <v>0</v>
      </c>
      <c r="F505" s="272">
        <v>0</v>
      </c>
      <c r="G505" s="273">
        <v>0</v>
      </c>
      <c r="H505" s="267"/>
      <c r="I505" s="267"/>
      <c r="J505" s="293">
        <v>0</v>
      </c>
      <c r="K505" s="272"/>
      <c r="L505" s="292"/>
      <c r="M505" s="292"/>
    </row>
    <row r="506" spans="1:13" x14ac:dyDescent="0.2">
      <c r="A506" s="268">
        <v>505</v>
      </c>
      <c r="B506" s="269" t="s">
        <v>1395</v>
      </c>
      <c r="C506" s="270" t="s">
        <v>1396</v>
      </c>
      <c r="D506" s="271"/>
      <c r="E506" s="317">
        <f t="shared" si="36"/>
        <v>31.14</v>
      </c>
      <c r="F506" s="272">
        <v>3.0000000000000002E-2</v>
      </c>
      <c r="G506" s="273">
        <v>2.7499999999999996E-4</v>
      </c>
      <c r="H506" s="267">
        <f>F506*D506</f>
        <v>0</v>
      </c>
      <c r="I506" s="267">
        <f>G506*D506</f>
        <v>0</v>
      </c>
      <c r="J506" s="293">
        <v>15.57</v>
      </c>
      <c r="K506" s="272">
        <f t="shared" si="37"/>
        <v>12.975000000000001</v>
      </c>
      <c r="L506" s="292"/>
      <c r="M506" s="292"/>
    </row>
    <row r="507" spans="1:13" x14ac:dyDescent="0.2">
      <c r="A507" s="274">
        <v>506</v>
      </c>
      <c r="B507" s="269" t="s">
        <v>1397</v>
      </c>
      <c r="C507" s="270" t="s">
        <v>1398</v>
      </c>
      <c r="D507" s="271"/>
      <c r="E507" s="317">
        <f t="shared" si="36"/>
        <v>0</v>
      </c>
      <c r="F507" s="272">
        <v>0.128</v>
      </c>
      <c r="G507" s="273">
        <v>3.1249999999999997E-3</v>
      </c>
      <c r="H507" s="267"/>
      <c r="I507" s="267"/>
      <c r="J507" s="293">
        <v>0</v>
      </c>
      <c r="K507" s="272"/>
      <c r="L507" s="292"/>
      <c r="M507" s="292"/>
    </row>
    <row r="508" spans="1:13" x14ac:dyDescent="0.2">
      <c r="A508" s="268">
        <v>507</v>
      </c>
      <c r="B508" s="269" t="s">
        <v>1399</v>
      </c>
      <c r="C508" s="270" t="s">
        <v>1400</v>
      </c>
      <c r="D508" s="271"/>
      <c r="E508" s="317">
        <f t="shared" si="36"/>
        <v>0</v>
      </c>
      <c r="F508" s="272">
        <v>0</v>
      </c>
      <c r="G508" s="273">
        <v>0</v>
      </c>
      <c r="H508" s="267"/>
      <c r="I508" s="267"/>
      <c r="J508" s="293">
        <v>0</v>
      </c>
      <c r="K508" s="272"/>
      <c r="L508" s="292"/>
      <c r="M508" s="292"/>
    </row>
    <row r="509" spans="1:13" x14ac:dyDescent="0.2">
      <c r="A509" s="274">
        <v>508</v>
      </c>
      <c r="B509" s="269" t="s">
        <v>1401</v>
      </c>
      <c r="C509" s="270" t="s">
        <v>1402</v>
      </c>
      <c r="D509" s="271"/>
      <c r="E509" s="317">
        <f t="shared" si="36"/>
        <v>0</v>
      </c>
      <c r="F509" s="272">
        <v>0.27800000000000002</v>
      </c>
      <c r="G509" s="273">
        <v>6.9444444444444441E-3</v>
      </c>
      <c r="H509" s="267"/>
      <c r="I509" s="267"/>
      <c r="J509" s="293">
        <v>0</v>
      </c>
      <c r="K509" s="272"/>
      <c r="L509" s="292"/>
      <c r="M509" s="292"/>
    </row>
    <row r="510" spans="1:13" x14ac:dyDescent="0.2">
      <c r="A510" s="268">
        <v>509</v>
      </c>
      <c r="B510" s="269" t="s">
        <v>1403</v>
      </c>
      <c r="C510" s="270" t="s">
        <v>1404</v>
      </c>
      <c r="D510" s="271"/>
      <c r="E510" s="317">
        <f t="shared" si="36"/>
        <v>0</v>
      </c>
      <c r="F510" s="272">
        <v>0.112</v>
      </c>
      <c r="G510" s="273">
        <v>2.5000000000000001E-3</v>
      </c>
      <c r="H510" s="267"/>
      <c r="I510" s="267"/>
      <c r="J510" s="293">
        <v>0</v>
      </c>
      <c r="K510" s="272"/>
      <c r="L510" s="292"/>
      <c r="M510" s="292"/>
    </row>
    <row r="511" spans="1:13" x14ac:dyDescent="0.2">
      <c r="A511" s="274">
        <v>510</v>
      </c>
      <c r="B511" s="269" t="s">
        <v>1405</v>
      </c>
      <c r="C511" s="270" t="s">
        <v>1406</v>
      </c>
      <c r="D511" s="271"/>
      <c r="E511" s="317">
        <f t="shared" si="36"/>
        <v>0</v>
      </c>
      <c r="F511" s="272">
        <v>0.14200000000000002</v>
      </c>
      <c r="G511" s="273">
        <v>3.1253164556962025E-3</v>
      </c>
      <c r="H511" s="267"/>
      <c r="I511" s="267"/>
      <c r="J511" s="293">
        <v>0</v>
      </c>
      <c r="K511" s="272"/>
      <c r="L511" s="292"/>
      <c r="M511" s="292"/>
    </row>
    <row r="512" spans="1:13" x14ac:dyDescent="0.2">
      <c r="A512" s="268">
        <v>511</v>
      </c>
      <c r="B512" s="269" t="s">
        <v>1407</v>
      </c>
      <c r="C512" s="270" t="s">
        <v>1408</v>
      </c>
      <c r="D512" s="271"/>
      <c r="E512" s="317">
        <f t="shared" si="36"/>
        <v>0</v>
      </c>
      <c r="F512" s="272">
        <v>0</v>
      </c>
      <c r="G512" s="273">
        <v>0</v>
      </c>
      <c r="H512" s="267"/>
      <c r="I512" s="267"/>
      <c r="J512" s="293">
        <v>0</v>
      </c>
      <c r="K512" s="272"/>
      <c r="L512" s="292"/>
      <c r="M512" s="292"/>
    </row>
    <row r="513" spans="1:13" x14ac:dyDescent="0.2">
      <c r="A513" s="274">
        <v>512</v>
      </c>
      <c r="B513" s="269" t="s">
        <v>1409</v>
      </c>
      <c r="C513" s="270" t="s">
        <v>1410</v>
      </c>
      <c r="D513" s="271"/>
      <c r="E513" s="317">
        <f t="shared" si="36"/>
        <v>0</v>
      </c>
      <c r="F513" s="272">
        <v>0</v>
      </c>
      <c r="G513" s="273">
        <v>0</v>
      </c>
      <c r="H513" s="267"/>
      <c r="I513" s="267"/>
      <c r="J513" s="293">
        <v>0</v>
      </c>
      <c r="K513" s="272"/>
      <c r="L513" s="292"/>
      <c r="M513" s="292"/>
    </row>
    <row r="514" spans="1:13" x14ac:dyDescent="0.2">
      <c r="A514" s="268">
        <v>513</v>
      </c>
      <c r="B514" s="269" t="s">
        <v>1411</v>
      </c>
      <c r="C514" s="270" t="s">
        <v>1412</v>
      </c>
      <c r="D514" s="271"/>
      <c r="E514" s="317">
        <f t="shared" ref="E514:E577" si="40">J514*2</f>
        <v>0</v>
      </c>
      <c r="F514" s="272">
        <v>0</v>
      </c>
      <c r="G514" s="273">
        <v>0</v>
      </c>
      <c r="H514" s="267"/>
      <c r="I514" s="267"/>
      <c r="J514" s="293">
        <v>0</v>
      </c>
      <c r="K514" s="272"/>
      <c r="L514" s="292"/>
      <c r="M514" s="292"/>
    </row>
    <row r="515" spans="1:13" x14ac:dyDescent="0.2">
      <c r="A515" s="274">
        <v>514</v>
      </c>
      <c r="B515" s="269" t="s">
        <v>1413</v>
      </c>
      <c r="C515" s="270" t="s">
        <v>1414</v>
      </c>
      <c r="D515" s="271"/>
      <c r="E515" s="317">
        <f t="shared" si="40"/>
        <v>44.207999999999998</v>
      </c>
      <c r="F515" s="272">
        <v>3.9999999999999994E-2</v>
      </c>
      <c r="G515" s="273">
        <v>5.0000000000000001E-4</v>
      </c>
      <c r="H515" s="267">
        <f>F515*D515</f>
        <v>0</v>
      </c>
      <c r="I515" s="267">
        <f>G515*D515</f>
        <v>0</v>
      </c>
      <c r="J515" s="293">
        <v>22.103999999999999</v>
      </c>
      <c r="K515" s="272">
        <f t="shared" ref="K515:K577" si="41">J515/1.2</f>
        <v>18.420000000000002</v>
      </c>
      <c r="L515" s="292"/>
      <c r="M515" s="292"/>
    </row>
    <row r="516" spans="1:13" x14ac:dyDescent="0.2">
      <c r="A516" s="268">
        <v>515</v>
      </c>
      <c r="B516" s="269" t="s">
        <v>1415</v>
      </c>
      <c r="C516" s="270" t="s">
        <v>1416</v>
      </c>
      <c r="D516" s="271"/>
      <c r="E516" s="317">
        <f t="shared" si="40"/>
        <v>0</v>
      </c>
      <c r="F516" s="272">
        <v>0</v>
      </c>
      <c r="G516" s="273">
        <v>0</v>
      </c>
      <c r="H516" s="267"/>
      <c r="I516" s="267"/>
      <c r="J516" s="293">
        <v>0</v>
      </c>
      <c r="K516" s="272"/>
      <c r="L516" s="292"/>
      <c r="M516" s="292"/>
    </row>
    <row r="517" spans="1:13" x14ac:dyDescent="0.2">
      <c r="A517" s="274">
        <v>516</v>
      </c>
      <c r="B517" s="269" t="s">
        <v>1417</v>
      </c>
      <c r="C517" s="270" t="s">
        <v>1418</v>
      </c>
      <c r="D517" s="271"/>
      <c r="E517" s="317">
        <f t="shared" si="40"/>
        <v>100.51200000000001</v>
      </c>
      <c r="F517" s="272">
        <v>0.12799999999999997</v>
      </c>
      <c r="G517" s="273">
        <v>2.5000077571093906E-3</v>
      </c>
      <c r="H517" s="267">
        <f>F517*D517</f>
        <v>0</v>
      </c>
      <c r="I517" s="267">
        <f>G517*D517</f>
        <v>0</v>
      </c>
      <c r="J517" s="293">
        <v>50.256000000000007</v>
      </c>
      <c r="K517" s="272">
        <f t="shared" si="41"/>
        <v>41.88000000000001</v>
      </c>
      <c r="L517" s="292"/>
      <c r="M517" s="292"/>
    </row>
    <row r="518" spans="1:13" x14ac:dyDescent="0.2">
      <c r="A518" s="268">
        <v>517</v>
      </c>
      <c r="B518" s="269" t="s">
        <v>1419</v>
      </c>
      <c r="C518" s="270" t="s">
        <v>1420</v>
      </c>
      <c r="D518" s="271"/>
      <c r="E518" s="317">
        <f t="shared" si="40"/>
        <v>32.04</v>
      </c>
      <c r="F518" s="272">
        <v>4.2000000000000003E-2</v>
      </c>
      <c r="G518" s="273">
        <v>6.2500000000000001E-4</v>
      </c>
      <c r="H518" s="267">
        <f>F518*D518</f>
        <v>0</v>
      </c>
      <c r="I518" s="267">
        <f>G518*D518</f>
        <v>0</v>
      </c>
      <c r="J518" s="293">
        <v>16.02</v>
      </c>
      <c r="K518" s="272">
        <f t="shared" si="41"/>
        <v>13.35</v>
      </c>
      <c r="L518" s="292"/>
      <c r="M518" s="292"/>
    </row>
    <row r="519" spans="1:13" x14ac:dyDescent="0.2">
      <c r="A519" s="274">
        <v>518</v>
      </c>
      <c r="B519" s="269" t="s">
        <v>1421</v>
      </c>
      <c r="C519" s="270" t="s">
        <v>1422</v>
      </c>
      <c r="D519" s="271"/>
      <c r="E519" s="317">
        <f t="shared" si="40"/>
        <v>0</v>
      </c>
      <c r="F519" s="272">
        <v>6.9000000000000006E-2</v>
      </c>
      <c r="G519" s="273">
        <v>1.25E-3</v>
      </c>
      <c r="H519" s="267"/>
      <c r="I519" s="267"/>
      <c r="J519" s="293">
        <v>0</v>
      </c>
      <c r="K519" s="272"/>
      <c r="L519" s="292"/>
      <c r="M519" s="292"/>
    </row>
    <row r="520" spans="1:13" x14ac:dyDescent="0.2">
      <c r="A520" s="268">
        <v>519</v>
      </c>
      <c r="B520" s="269" t="s">
        <v>1423</v>
      </c>
      <c r="C520" s="270" t="s">
        <v>1424</v>
      </c>
      <c r="D520" s="271"/>
      <c r="E520" s="317">
        <f t="shared" si="40"/>
        <v>99.378</v>
      </c>
      <c r="F520" s="272">
        <v>0.155</v>
      </c>
      <c r="G520" s="273">
        <v>3.5714116637571383E-3</v>
      </c>
      <c r="H520" s="267">
        <f>F520*D520</f>
        <v>0</v>
      </c>
      <c r="I520" s="267">
        <f>G520*D520</f>
        <v>0</v>
      </c>
      <c r="J520" s="293">
        <v>49.689</v>
      </c>
      <c r="K520" s="272">
        <f t="shared" si="41"/>
        <v>41.407499999999999</v>
      </c>
      <c r="L520" s="292"/>
      <c r="M520" s="292"/>
    </row>
    <row r="521" spans="1:13" x14ac:dyDescent="0.2">
      <c r="A521" s="274">
        <v>520</v>
      </c>
      <c r="B521" s="269" t="s">
        <v>1425</v>
      </c>
      <c r="C521" s="270" t="s">
        <v>1426</v>
      </c>
      <c r="D521" s="271"/>
      <c r="E521" s="317">
        <f t="shared" si="40"/>
        <v>33.173999999999999</v>
      </c>
      <c r="F521" s="272">
        <v>4.1999999999999996E-2</v>
      </c>
      <c r="G521" s="273">
        <v>6.2500126309832972E-4</v>
      </c>
      <c r="H521" s="267">
        <f>F521*D521</f>
        <v>0</v>
      </c>
      <c r="I521" s="267">
        <f>G521*D521</f>
        <v>0</v>
      </c>
      <c r="J521" s="293">
        <v>16.587</v>
      </c>
      <c r="K521" s="272">
        <f t="shared" si="41"/>
        <v>13.8225</v>
      </c>
      <c r="L521" s="292"/>
      <c r="M521" s="292"/>
    </row>
    <row r="522" spans="1:13" x14ac:dyDescent="0.2">
      <c r="A522" s="268">
        <v>521</v>
      </c>
      <c r="B522" s="269" t="s">
        <v>1427</v>
      </c>
      <c r="C522" s="270" t="s">
        <v>1428</v>
      </c>
      <c r="D522" s="271"/>
      <c r="E522" s="317">
        <f t="shared" si="40"/>
        <v>0</v>
      </c>
      <c r="F522" s="272">
        <v>8.1000000000000003E-2</v>
      </c>
      <c r="G522" s="273">
        <v>1.5624999999999999E-3</v>
      </c>
      <c r="H522" s="267"/>
      <c r="I522" s="267"/>
      <c r="J522" s="293">
        <v>0</v>
      </c>
      <c r="K522" s="272"/>
      <c r="L522" s="292"/>
      <c r="M522" s="292"/>
    </row>
    <row r="523" spans="1:13" x14ac:dyDescent="0.2">
      <c r="A523" s="274">
        <v>522</v>
      </c>
      <c r="B523" s="269" t="s">
        <v>1429</v>
      </c>
      <c r="C523" s="270" t="s">
        <v>1430</v>
      </c>
      <c r="D523" s="271"/>
      <c r="E523" s="317">
        <f t="shared" si="40"/>
        <v>119.25</v>
      </c>
      <c r="F523" s="272">
        <v>0.182</v>
      </c>
      <c r="G523" s="273">
        <v>4.1667032466107274E-3</v>
      </c>
      <c r="H523" s="267">
        <f>F523*D523</f>
        <v>0</v>
      </c>
      <c r="I523" s="267">
        <f>G523*D523</f>
        <v>0</v>
      </c>
      <c r="J523" s="293">
        <v>59.625</v>
      </c>
      <c r="K523" s="272">
        <f t="shared" si="41"/>
        <v>49.6875</v>
      </c>
      <c r="L523" s="292"/>
      <c r="M523" s="292"/>
    </row>
    <row r="524" spans="1:13" x14ac:dyDescent="0.2">
      <c r="A524" s="268">
        <v>523</v>
      </c>
      <c r="B524" s="269" t="s">
        <v>1431</v>
      </c>
      <c r="C524" s="270" t="s">
        <v>802</v>
      </c>
      <c r="D524" s="271"/>
      <c r="E524" s="317">
        <f t="shared" si="40"/>
        <v>160.59059999999997</v>
      </c>
      <c r="F524" s="272">
        <v>0.5</v>
      </c>
      <c r="G524" s="273">
        <v>4.0000000000000001E-3</v>
      </c>
      <c r="H524" s="267">
        <f>F524*D524</f>
        <v>0</v>
      </c>
      <c r="I524" s="267">
        <f>G524*D524</f>
        <v>0</v>
      </c>
      <c r="J524" s="293">
        <v>80.295299999999983</v>
      </c>
      <c r="K524" s="272">
        <f t="shared" si="41"/>
        <v>66.912749999999988</v>
      </c>
      <c r="L524" s="292"/>
      <c r="M524" s="292"/>
    </row>
    <row r="525" spans="1:13" x14ac:dyDescent="0.2">
      <c r="A525" s="274">
        <v>524</v>
      </c>
      <c r="B525" s="269" t="s">
        <v>1432</v>
      </c>
      <c r="C525" s="270" t="s">
        <v>804</v>
      </c>
      <c r="D525" s="271"/>
      <c r="E525" s="317">
        <f t="shared" si="40"/>
        <v>139.68360000000001</v>
      </c>
      <c r="F525" s="272">
        <v>0.12437430311347457</v>
      </c>
      <c r="G525" s="273">
        <v>7.1043828801784024E-4</v>
      </c>
      <c r="H525" s="267">
        <f>F525*D525</f>
        <v>0</v>
      </c>
      <c r="I525" s="267">
        <f>G525*D525</f>
        <v>0</v>
      </c>
      <c r="J525" s="293">
        <v>69.841800000000006</v>
      </c>
      <c r="K525" s="272">
        <f t="shared" si="41"/>
        <v>58.20150000000001</v>
      </c>
      <c r="L525" s="292"/>
      <c r="M525" s="292"/>
    </row>
    <row r="526" spans="1:13" x14ac:dyDescent="0.2">
      <c r="A526" s="268">
        <v>525</v>
      </c>
      <c r="B526" s="269" t="s">
        <v>1433</v>
      </c>
      <c r="C526" s="270" t="s">
        <v>806</v>
      </c>
      <c r="D526" s="271"/>
      <c r="E526" s="317">
        <f t="shared" si="40"/>
        <v>226.458</v>
      </c>
      <c r="F526" s="272">
        <v>0.1701111078013762</v>
      </c>
      <c r="G526" s="273">
        <v>1.6667063834857466E-3</v>
      </c>
      <c r="H526" s="267">
        <f>F526*D526</f>
        <v>0</v>
      </c>
      <c r="I526" s="267">
        <f>G526*D526</f>
        <v>0</v>
      </c>
      <c r="J526" s="293">
        <v>113.229</v>
      </c>
      <c r="K526" s="272">
        <f t="shared" si="41"/>
        <v>94.357500000000002</v>
      </c>
      <c r="L526" s="292"/>
      <c r="M526" s="292"/>
    </row>
    <row r="527" spans="1:13" x14ac:dyDescent="0.2">
      <c r="A527" s="274">
        <v>526</v>
      </c>
      <c r="B527" s="269" t="s">
        <v>1434</v>
      </c>
      <c r="C527" s="270" t="s">
        <v>1435</v>
      </c>
      <c r="D527" s="271"/>
      <c r="E527" s="317">
        <f t="shared" si="40"/>
        <v>0</v>
      </c>
      <c r="F527" s="272">
        <v>1</v>
      </c>
      <c r="G527" s="273">
        <v>8.3299933199732802E-4</v>
      </c>
      <c r="H527" s="267"/>
      <c r="I527" s="267"/>
      <c r="J527" s="293">
        <v>0</v>
      </c>
      <c r="K527" s="272"/>
      <c r="L527" s="292"/>
      <c r="M527" s="292"/>
    </row>
    <row r="528" spans="1:13" x14ac:dyDescent="0.2">
      <c r="A528" s="268">
        <v>527</v>
      </c>
      <c r="B528" s="269" t="s">
        <v>1436</v>
      </c>
      <c r="C528" s="270" t="s">
        <v>1437</v>
      </c>
      <c r="D528" s="271"/>
      <c r="E528" s="317">
        <f t="shared" si="40"/>
        <v>66.69</v>
      </c>
      <c r="F528" s="272">
        <v>0.114</v>
      </c>
      <c r="G528" s="273">
        <v>1.7857142857142857E-3</v>
      </c>
      <c r="H528" s="267">
        <f>F528*D528</f>
        <v>0</v>
      </c>
      <c r="I528" s="267">
        <f>G528*D528</f>
        <v>0</v>
      </c>
      <c r="J528" s="293">
        <v>33.344999999999999</v>
      </c>
      <c r="K528" s="272">
        <f t="shared" si="41"/>
        <v>27.787500000000001</v>
      </c>
      <c r="L528" s="292"/>
      <c r="M528" s="292"/>
    </row>
    <row r="529" spans="1:15" x14ac:dyDescent="0.2">
      <c r="A529" s="274">
        <v>528</v>
      </c>
      <c r="B529" s="269" t="s">
        <v>1438</v>
      </c>
      <c r="C529" s="270" t="s">
        <v>1439</v>
      </c>
      <c r="D529" s="271"/>
      <c r="E529" s="317">
        <f t="shared" si="40"/>
        <v>0</v>
      </c>
      <c r="F529" s="272">
        <v>0</v>
      </c>
      <c r="G529" s="273">
        <v>0</v>
      </c>
      <c r="H529" s="267"/>
      <c r="I529" s="267"/>
      <c r="J529" s="293">
        <v>0</v>
      </c>
      <c r="K529" s="272"/>
      <c r="L529" s="292"/>
      <c r="M529" s="292"/>
    </row>
    <row r="530" spans="1:15" x14ac:dyDescent="0.2">
      <c r="A530" s="268">
        <v>529</v>
      </c>
      <c r="B530" s="269" t="s">
        <v>1440</v>
      </c>
      <c r="C530" s="270" t="s">
        <v>1441</v>
      </c>
      <c r="D530" s="271"/>
      <c r="E530" s="317">
        <f t="shared" si="40"/>
        <v>0</v>
      </c>
      <c r="F530" s="272">
        <v>0.246</v>
      </c>
      <c r="G530" s="273">
        <v>5.0000000000000001E-3</v>
      </c>
      <c r="H530" s="267">
        <f>F530*D530</f>
        <v>0</v>
      </c>
      <c r="I530" s="267">
        <f>G530*D530</f>
        <v>0</v>
      </c>
      <c r="J530" s="293">
        <v>0</v>
      </c>
      <c r="K530" s="272"/>
      <c r="L530" s="292"/>
      <c r="M530" s="292"/>
    </row>
    <row r="531" spans="1:15" x14ac:dyDescent="0.2">
      <c r="A531" s="274">
        <v>530</v>
      </c>
      <c r="B531" s="269" t="s">
        <v>1442</v>
      </c>
      <c r="C531" s="270" t="s">
        <v>1443</v>
      </c>
      <c r="D531" s="271"/>
      <c r="E531" s="317">
        <f t="shared" si="40"/>
        <v>65.123999999999995</v>
      </c>
      <c r="F531" s="272">
        <v>7.400000000000001E-2</v>
      </c>
      <c r="G531" s="273">
        <v>1.1999999999999999E-3</v>
      </c>
      <c r="H531" s="267">
        <f>F531*D531</f>
        <v>0</v>
      </c>
      <c r="I531" s="267">
        <f>G531*D531</f>
        <v>0</v>
      </c>
      <c r="J531" s="293">
        <v>32.561999999999998</v>
      </c>
      <c r="K531" s="272">
        <f t="shared" si="41"/>
        <v>27.134999999999998</v>
      </c>
      <c r="L531" s="292"/>
      <c r="M531" s="292"/>
    </row>
    <row r="532" spans="1:15" x14ac:dyDescent="0.2">
      <c r="A532" s="268">
        <v>531</v>
      </c>
      <c r="B532" s="269" t="s">
        <v>1444</v>
      </c>
      <c r="C532" s="270" t="s">
        <v>1445</v>
      </c>
      <c r="D532" s="271"/>
      <c r="E532" s="317">
        <f t="shared" si="40"/>
        <v>0</v>
      </c>
      <c r="F532" s="272">
        <v>0.30399999999999999</v>
      </c>
      <c r="G532" s="273">
        <v>4.6296296296296294E-3</v>
      </c>
      <c r="H532" s="267"/>
      <c r="I532" s="267"/>
      <c r="J532" s="293">
        <v>0</v>
      </c>
      <c r="K532" s="272"/>
      <c r="L532" s="292"/>
      <c r="M532" s="292"/>
    </row>
    <row r="533" spans="1:15" x14ac:dyDescent="0.2">
      <c r="A533" s="274">
        <v>532</v>
      </c>
      <c r="B533" s="269" t="s">
        <v>1446</v>
      </c>
      <c r="C533" s="270" t="s">
        <v>1447</v>
      </c>
      <c r="D533" s="271"/>
      <c r="E533" s="317">
        <f t="shared" si="40"/>
        <v>61.560000000000009</v>
      </c>
      <c r="F533" s="272">
        <v>6.7000000000000004E-2</v>
      </c>
      <c r="G533" s="273">
        <v>1.2000045731010199E-3</v>
      </c>
      <c r="H533" s="267">
        <f>F533*D533</f>
        <v>0</v>
      </c>
      <c r="I533" s="267">
        <f>G533*D533</f>
        <v>0</v>
      </c>
      <c r="J533" s="293">
        <v>30.780000000000005</v>
      </c>
      <c r="K533" s="272">
        <f t="shared" si="41"/>
        <v>25.650000000000006</v>
      </c>
      <c r="L533" s="292"/>
      <c r="M533" s="292"/>
    </row>
    <row r="534" spans="1:15" x14ac:dyDescent="0.2">
      <c r="A534" s="268">
        <v>533</v>
      </c>
      <c r="B534" s="269" t="s">
        <v>1448</v>
      </c>
      <c r="C534" s="270" t="s">
        <v>1449</v>
      </c>
      <c r="D534" s="271"/>
      <c r="E534" s="317">
        <f t="shared" si="40"/>
        <v>124.2</v>
      </c>
      <c r="F534" s="272">
        <v>0.17200000000000001</v>
      </c>
      <c r="G534" s="273">
        <v>3.5713931479108979E-3</v>
      </c>
      <c r="H534" s="267">
        <f>F534*D534</f>
        <v>0</v>
      </c>
      <c r="I534" s="267">
        <f>G534*D534</f>
        <v>0</v>
      </c>
      <c r="J534" s="293">
        <v>62.1</v>
      </c>
      <c r="K534" s="272">
        <f t="shared" si="41"/>
        <v>51.75</v>
      </c>
      <c r="L534" s="292"/>
      <c r="M534" s="292"/>
    </row>
    <row r="535" spans="1:15" x14ac:dyDescent="0.2">
      <c r="A535" s="274">
        <v>534</v>
      </c>
      <c r="B535" s="269" t="s">
        <v>1450</v>
      </c>
      <c r="C535" s="270" t="s">
        <v>1451</v>
      </c>
      <c r="D535" s="271"/>
      <c r="E535" s="317">
        <f t="shared" si="40"/>
        <v>0</v>
      </c>
      <c r="F535" s="272">
        <v>0.25</v>
      </c>
      <c r="G535" s="273">
        <v>5.2090090090090094E-3</v>
      </c>
      <c r="H535" s="267"/>
      <c r="I535" s="267"/>
      <c r="J535" s="293">
        <v>0</v>
      </c>
      <c r="K535" s="272"/>
      <c r="L535" s="292"/>
      <c r="M535" s="292"/>
    </row>
    <row r="536" spans="1:15" x14ac:dyDescent="0.2">
      <c r="A536" s="268">
        <v>535</v>
      </c>
      <c r="B536" s="269" t="s">
        <v>1452</v>
      </c>
      <c r="C536" s="270" t="s">
        <v>1453</v>
      </c>
      <c r="D536" s="271"/>
      <c r="E536" s="317">
        <f t="shared" si="40"/>
        <v>168.94800000000001</v>
      </c>
      <c r="F536" s="272">
        <v>0.26500000000000001</v>
      </c>
      <c r="G536" s="273">
        <v>6.2499939061547837E-3</v>
      </c>
      <c r="H536" s="267">
        <f t="shared" ref="H536:H551" si="42">F536*D536</f>
        <v>0</v>
      </c>
      <c r="I536" s="267">
        <f t="shared" ref="I536:I551" si="43">G536*D536</f>
        <v>0</v>
      </c>
      <c r="J536" s="293">
        <v>84.474000000000004</v>
      </c>
      <c r="K536" s="272">
        <f t="shared" si="41"/>
        <v>70.39500000000001</v>
      </c>
      <c r="L536" s="292"/>
      <c r="M536" s="292"/>
      <c r="O536" s="269"/>
    </row>
    <row r="537" spans="1:15" x14ac:dyDescent="0.2">
      <c r="A537" s="274">
        <v>536</v>
      </c>
      <c r="B537" s="269" t="s">
        <v>852</v>
      </c>
      <c r="C537" s="270" t="s">
        <v>853</v>
      </c>
      <c r="D537" s="271">
        <f>VLOOKUP(C537,'8'!C6:D80,2,0)</f>
        <v>0</v>
      </c>
      <c r="E537" s="317">
        <f t="shared" si="40"/>
        <v>303.87420000000003</v>
      </c>
      <c r="F537" s="272">
        <v>0.56199999999999994</v>
      </c>
      <c r="G537" s="273">
        <v>8.0000000000000002E-3</v>
      </c>
      <c r="H537" s="267">
        <f t="shared" si="42"/>
        <v>0</v>
      </c>
      <c r="I537" s="267">
        <f t="shared" si="43"/>
        <v>0</v>
      </c>
      <c r="J537" s="293">
        <v>151.93710000000002</v>
      </c>
      <c r="K537" s="272">
        <f t="shared" si="41"/>
        <v>126.61425000000001</v>
      </c>
      <c r="L537" s="292"/>
      <c r="M537" s="292"/>
      <c r="O537" s="269"/>
    </row>
    <row r="538" spans="1:15" x14ac:dyDescent="0.2">
      <c r="A538" s="268">
        <v>537</v>
      </c>
      <c r="B538" s="269" t="s">
        <v>854</v>
      </c>
      <c r="C538" s="270" t="s">
        <v>855</v>
      </c>
      <c r="D538" s="271">
        <f>VLOOKUP(C538,'8'!C7:D84,2,0)</f>
        <v>0</v>
      </c>
      <c r="E538" s="317">
        <f t="shared" si="40"/>
        <v>509.20380000000006</v>
      </c>
      <c r="F538" s="272">
        <v>1.0660000000000001</v>
      </c>
      <c r="G538" s="273">
        <v>1.7500035681153214E-2</v>
      </c>
      <c r="H538" s="267">
        <f t="shared" si="42"/>
        <v>0</v>
      </c>
      <c r="I538" s="267">
        <f t="shared" si="43"/>
        <v>0</v>
      </c>
      <c r="J538" s="293">
        <v>254.60190000000003</v>
      </c>
      <c r="K538" s="272">
        <f t="shared" si="41"/>
        <v>212.16825000000003</v>
      </c>
      <c r="L538" s="292"/>
      <c r="M538" s="292"/>
      <c r="O538" s="269"/>
    </row>
    <row r="539" spans="1:15" x14ac:dyDescent="0.2">
      <c r="A539" s="274">
        <v>538</v>
      </c>
      <c r="B539" s="269" t="s">
        <v>856</v>
      </c>
      <c r="C539" s="270" t="s">
        <v>857</v>
      </c>
      <c r="D539" s="271">
        <f>VLOOKUP(C539,'8'!C8:D85,2,0)</f>
        <v>0</v>
      </c>
      <c r="E539" s="317">
        <f t="shared" si="40"/>
        <v>791.91000000000008</v>
      </c>
      <c r="F539" s="272">
        <v>1.5</v>
      </c>
      <c r="G539" s="273">
        <v>8.5000000000000006E-3</v>
      </c>
      <c r="H539" s="267">
        <f t="shared" si="42"/>
        <v>0</v>
      </c>
      <c r="I539" s="267">
        <f t="shared" si="43"/>
        <v>0</v>
      </c>
      <c r="J539" s="293">
        <v>395.95500000000004</v>
      </c>
      <c r="K539" s="272">
        <f t="shared" si="41"/>
        <v>329.96250000000003</v>
      </c>
      <c r="L539" s="292"/>
      <c r="M539" s="292"/>
    </row>
    <row r="540" spans="1:15" x14ac:dyDescent="0.2">
      <c r="A540" s="268">
        <v>539</v>
      </c>
      <c r="B540" s="269" t="s">
        <v>858</v>
      </c>
      <c r="C540" s="270" t="s">
        <v>859</v>
      </c>
      <c r="D540" s="271">
        <f>VLOOKUP(C540,'8'!C9:D86,2,0)</f>
        <v>0</v>
      </c>
      <c r="E540" s="317">
        <f t="shared" si="40"/>
        <v>879.70050000000003</v>
      </c>
      <c r="F540" s="272">
        <v>2.0859999999999999</v>
      </c>
      <c r="G540" s="273">
        <v>3.4000000000000002E-2</v>
      </c>
      <c r="H540" s="267">
        <f t="shared" si="42"/>
        <v>0</v>
      </c>
      <c r="I540" s="267">
        <f t="shared" si="43"/>
        <v>0</v>
      </c>
      <c r="J540" s="293">
        <v>439.85025000000002</v>
      </c>
      <c r="K540" s="272">
        <f t="shared" si="41"/>
        <v>366.541875</v>
      </c>
      <c r="L540" s="292"/>
      <c r="M540" s="292"/>
    </row>
    <row r="541" spans="1:15" x14ac:dyDescent="0.2">
      <c r="A541" s="274">
        <v>540</v>
      </c>
      <c r="B541" s="269" t="s">
        <v>860</v>
      </c>
      <c r="C541" s="270" t="s">
        <v>861</v>
      </c>
      <c r="D541" s="271">
        <f>VLOOKUP(C541,'8'!C10:D87,2,0)</f>
        <v>0</v>
      </c>
      <c r="E541" s="317">
        <f t="shared" si="40"/>
        <v>1296.6912000000002</v>
      </c>
      <c r="F541" s="272">
        <v>3.044</v>
      </c>
      <c r="G541" s="273">
        <v>5.0333333333333334E-2</v>
      </c>
      <c r="H541" s="267">
        <f t="shared" si="42"/>
        <v>0</v>
      </c>
      <c r="I541" s="267">
        <f t="shared" si="43"/>
        <v>0</v>
      </c>
      <c r="J541" s="293">
        <v>648.3456000000001</v>
      </c>
      <c r="K541" s="272">
        <f t="shared" si="41"/>
        <v>540.28800000000012</v>
      </c>
      <c r="L541" s="292"/>
      <c r="M541" s="292"/>
    </row>
    <row r="542" spans="1:15" x14ac:dyDescent="0.2">
      <c r="A542" s="268">
        <v>541</v>
      </c>
      <c r="B542" s="269" t="s">
        <v>862</v>
      </c>
      <c r="C542" s="270" t="s">
        <v>863</v>
      </c>
      <c r="D542" s="271">
        <f>VLOOKUP(C542,'8'!C11:D88,2,0)</f>
        <v>0</v>
      </c>
      <c r="E542" s="317">
        <f t="shared" si="40"/>
        <v>1711.9339200000002</v>
      </c>
      <c r="F542" s="272">
        <v>3.81</v>
      </c>
      <c r="G542" s="273">
        <v>0</v>
      </c>
      <c r="H542" s="267">
        <f t="shared" si="42"/>
        <v>0</v>
      </c>
      <c r="I542" s="267">
        <f t="shared" si="43"/>
        <v>0</v>
      </c>
      <c r="J542" s="293">
        <v>855.96696000000009</v>
      </c>
      <c r="K542" s="272">
        <f t="shared" si="41"/>
        <v>713.30580000000009</v>
      </c>
      <c r="L542" s="292"/>
      <c r="M542" s="292"/>
    </row>
    <row r="543" spans="1:15" x14ac:dyDescent="0.2">
      <c r="A543" s="274">
        <v>542</v>
      </c>
      <c r="B543" s="269" t="s">
        <v>864</v>
      </c>
      <c r="C543" s="270" t="s">
        <v>865</v>
      </c>
      <c r="D543" s="271">
        <f>VLOOKUP(C543,'8'!C12:D89,2,0)</f>
        <v>0</v>
      </c>
      <c r="E543" s="317">
        <f t="shared" si="40"/>
        <v>2159.2072800000001</v>
      </c>
      <c r="F543" s="272">
        <v>4.7</v>
      </c>
      <c r="G543" s="273">
        <v>8.5000000000000006E-2</v>
      </c>
      <c r="H543" s="267">
        <f t="shared" si="42"/>
        <v>0</v>
      </c>
      <c r="I543" s="267">
        <f t="shared" si="43"/>
        <v>0</v>
      </c>
      <c r="J543" s="293">
        <v>1079.60364</v>
      </c>
      <c r="K543" s="272">
        <f t="shared" si="41"/>
        <v>899.66970000000003</v>
      </c>
      <c r="L543" s="292"/>
      <c r="M543" s="292"/>
    </row>
    <row r="544" spans="1:15" x14ac:dyDescent="0.2">
      <c r="A544" s="268">
        <v>543</v>
      </c>
      <c r="B544" s="269" t="s">
        <v>866</v>
      </c>
      <c r="C544" s="270" t="s">
        <v>867</v>
      </c>
      <c r="D544" s="271">
        <f>VLOOKUP(C544,'8'!C13:D90,2,0)</f>
        <v>0</v>
      </c>
      <c r="E544" s="317">
        <f t="shared" si="40"/>
        <v>2619.7603199999999</v>
      </c>
      <c r="F544" s="272">
        <v>5.6</v>
      </c>
      <c r="G544" s="273">
        <v>0.10166666666666666</v>
      </c>
      <c r="H544" s="267">
        <f t="shared" si="42"/>
        <v>0</v>
      </c>
      <c r="I544" s="267">
        <f t="shared" si="43"/>
        <v>0</v>
      </c>
      <c r="J544" s="293">
        <v>1309.8801599999999</v>
      </c>
      <c r="K544" s="272">
        <f t="shared" si="41"/>
        <v>1091.5668000000001</v>
      </c>
      <c r="L544" s="292"/>
      <c r="M544" s="292"/>
    </row>
    <row r="545" spans="1:15" x14ac:dyDescent="0.2">
      <c r="A545" s="274">
        <v>544</v>
      </c>
      <c r="B545" s="269" t="s">
        <v>868</v>
      </c>
      <c r="C545" s="270" t="s">
        <v>869</v>
      </c>
      <c r="D545" s="271">
        <f>VLOOKUP(C545,'8'!C14:D91,2,0)</f>
        <v>0</v>
      </c>
      <c r="E545" s="317">
        <f t="shared" si="40"/>
        <v>794.04570000000001</v>
      </c>
      <c r="F545" s="272">
        <v>1.2</v>
      </c>
      <c r="G545" s="273">
        <v>0.02</v>
      </c>
      <c r="H545" s="267">
        <f t="shared" si="42"/>
        <v>0</v>
      </c>
      <c r="I545" s="267">
        <f t="shared" si="43"/>
        <v>0</v>
      </c>
      <c r="J545" s="293">
        <v>397.02285000000001</v>
      </c>
      <c r="K545" s="272">
        <f t="shared" si="41"/>
        <v>330.85237499999999</v>
      </c>
      <c r="L545" s="292"/>
      <c r="M545" s="292"/>
      <c r="O545" s="269"/>
    </row>
    <row r="546" spans="1:15" x14ac:dyDescent="0.2">
      <c r="A546" s="268">
        <v>545</v>
      </c>
      <c r="B546" s="269" t="s">
        <v>870</v>
      </c>
      <c r="C546" s="270" t="s">
        <v>871</v>
      </c>
      <c r="D546" s="271">
        <f>VLOOKUP(C546,'8'!C15:D92,2,0)</f>
        <v>0</v>
      </c>
      <c r="E546" s="317">
        <f t="shared" si="40"/>
        <v>1063.0872000000002</v>
      </c>
      <c r="F546" s="272">
        <v>2.1999999999999997</v>
      </c>
      <c r="G546" s="273">
        <v>3.675015234613041E-2</v>
      </c>
      <c r="H546" s="267">
        <f t="shared" si="42"/>
        <v>0</v>
      </c>
      <c r="I546" s="267">
        <f t="shared" si="43"/>
        <v>0</v>
      </c>
      <c r="J546" s="293">
        <v>531.54360000000008</v>
      </c>
      <c r="K546" s="272">
        <f t="shared" si="41"/>
        <v>442.95300000000009</v>
      </c>
      <c r="L546" s="292"/>
      <c r="M546" s="292"/>
      <c r="O546" s="269"/>
    </row>
    <row r="547" spans="1:15" x14ac:dyDescent="0.2">
      <c r="A547" s="274">
        <v>546</v>
      </c>
      <c r="B547" s="269" t="s">
        <v>872</v>
      </c>
      <c r="C547" s="270" t="s">
        <v>873</v>
      </c>
      <c r="D547" s="271">
        <f>VLOOKUP(C547,'8'!C16:D93,2,0)</f>
        <v>0</v>
      </c>
      <c r="E547" s="317">
        <f t="shared" si="40"/>
        <v>2053.4731199999997</v>
      </c>
      <c r="F547" s="272">
        <v>4.01</v>
      </c>
      <c r="G547" s="273">
        <v>6.9999999999999993E-2</v>
      </c>
      <c r="H547" s="267">
        <f t="shared" si="42"/>
        <v>0</v>
      </c>
      <c r="I547" s="267">
        <f t="shared" si="43"/>
        <v>0</v>
      </c>
      <c r="J547" s="293">
        <v>1026.7365599999998</v>
      </c>
      <c r="K547" s="272">
        <f t="shared" si="41"/>
        <v>855.61379999999986</v>
      </c>
      <c r="L547" s="292"/>
      <c r="M547" s="292"/>
      <c r="O547" s="269"/>
    </row>
    <row r="548" spans="1:15" x14ac:dyDescent="0.2">
      <c r="A548" s="268">
        <v>547</v>
      </c>
      <c r="B548" s="269" t="s">
        <v>874</v>
      </c>
      <c r="C548" s="270" t="s">
        <v>875</v>
      </c>
      <c r="D548" s="271">
        <f>VLOOKUP(C548,'8'!C17:D94,2,0)</f>
        <v>0</v>
      </c>
      <c r="E548" s="317">
        <f t="shared" si="40"/>
        <v>2859.9668999999999</v>
      </c>
      <c r="F548" s="272">
        <v>6.2</v>
      </c>
      <c r="G548" s="273">
        <v>0.10325011307100859</v>
      </c>
      <c r="H548" s="267">
        <f t="shared" si="42"/>
        <v>0</v>
      </c>
      <c r="I548" s="267">
        <f t="shared" si="43"/>
        <v>0</v>
      </c>
      <c r="J548" s="293">
        <v>1429.9834499999999</v>
      </c>
      <c r="K548" s="272">
        <f t="shared" si="41"/>
        <v>1191.652875</v>
      </c>
      <c r="L548" s="292"/>
      <c r="M548" s="292"/>
      <c r="O548" s="269"/>
    </row>
    <row r="549" spans="1:15" x14ac:dyDescent="0.2">
      <c r="A549" s="274">
        <v>548</v>
      </c>
      <c r="B549" s="269" t="s">
        <v>876</v>
      </c>
      <c r="C549" s="270" t="s">
        <v>877</v>
      </c>
      <c r="D549" s="271">
        <f>VLOOKUP(C549,'8'!C18:D95,2,0)</f>
        <v>0</v>
      </c>
      <c r="E549" s="317">
        <f t="shared" si="40"/>
        <v>3449.8737000000001</v>
      </c>
      <c r="F549" s="272">
        <v>8.8000000000000007</v>
      </c>
      <c r="G549" s="273">
        <v>0.13624705882352942</v>
      </c>
      <c r="H549" s="267">
        <f t="shared" si="42"/>
        <v>0</v>
      </c>
      <c r="I549" s="267">
        <f t="shared" si="43"/>
        <v>0</v>
      </c>
      <c r="J549" s="293">
        <v>1724.93685</v>
      </c>
      <c r="K549" s="272">
        <f t="shared" si="41"/>
        <v>1437.4473750000002</v>
      </c>
      <c r="L549" s="292"/>
      <c r="M549" s="292"/>
      <c r="O549" s="269"/>
    </row>
    <row r="550" spans="1:15" x14ac:dyDescent="0.2">
      <c r="A550" s="268">
        <v>549</v>
      </c>
      <c r="B550" s="269" t="s">
        <v>878</v>
      </c>
      <c r="C550" s="270" t="s">
        <v>879</v>
      </c>
      <c r="D550" s="271">
        <f>VLOOKUP(C550,'8'!C19:D96,2,0)</f>
        <v>0</v>
      </c>
      <c r="E550" s="317">
        <f t="shared" si="40"/>
        <v>4237.6635000000006</v>
      </c>
      <c r="F550" s="272">
        <v>11</v>
      </c>
      <c r="G550" s="273">
        <v>0.16999999999999998</v>
      </c>
      <c r="H550" s="267">
        <f t="shared" si="42"/>
        <v>0</v>
      </c>
      <c r="I550" s="267">
        <f t="shared" si="43"/>
        <v>0</v>
      </c>
      <c r="J550" s="293">
        <v>2118.8317500000003</v>
      </c>
      <c r="K550" s="272">
        <f t="shared" si="41"/>
        <v>1765.6931250000002</v>
      </c>
      <c r="L550" s="292"/>
      <c r="M550" s="292"/>
    </row>
    <row r="551" spans="1:15" x14ac:dyDescent="0.2">
      <c r="A551" s="274">
        <v>550</v>
      </c>
      <c r="B551" s="269" t="s">
        <v>880</v>
      </c>
      <c r="C551" s="270" t="s">
        <v>881</v>
      </c>
      <c r="D551" s="271">
        <f>VLOOKUP(C551,'8'!C20:D97,2,0)</f>
        <v>0</v>
      </c>
      <c r="E551" s="317">
        <f t="shared" si="40"/>
        <v>5513.8104000000003</v>
      </c>
      <c r="F551" s="272">
        <v>13.2</v>
      </c>
      <c r="G551" s="273">
        <v>0.20375301204819277</v>
      </c>
      <c r="H551" s="267">
        <f t="shared" si="42"/>
        <v>0</v>
      </c>
      <c r="I551" s="267">
        <f t="shared" si="43"/>
        <v>0</v>
      </c>
      <c r="J551" s="293">
        <v>2756.9052000000001</v>
      </c>
      <c r="K551" s="272">
        <f t="shared" si="41"/>
        <v>2297.4210000000003</v>
      </c>
      <c r="L551" s="292"/>
      <c r="M551" s="292"/>
    </row>
    <row r="552" spans="1:15" x14ac:dyDescent="0.2">
      <c r="A552" s="268">
        <v>551</v>
      </c>
      <c r="B552" s="269" t="s">
        <v>1454</v>
      </c>
      <c r="C552" s="270" t="s">
        <v>1455</v>
      </c>
      <c r="D552" s="271"/>
      <c r="E552" s="317">
        <f t="shared" si="40"/>
        <v>464.76990000000006</v>
      </c>
      <c r="F552" s="272">
        <v>0.82799999999999996</v>
      </c>
      <c r="G552" s="273">
        <v>1.7499999999999998E-2</v>
      </c>
      <c r="H552" s="267"/>
      <c r="I552" s="267"/>
      <c r="J552" s="293">
        <v>232.38495000000003</v>
      </c>
      <c r="K552" s="272">
        <f t="shared" si="41"/>
        <v>193.65412500000002</v>
      </c>
      <c r="L552" s="292"/>
      <c r="M552" s="292"/>
    </row>
    <row r="553" spans="1:15" x14ac:dyDescent="0.2">
      <c r="A553" s="274">
        <v>552</v>
      </c>
      <c r="B553" s="269" t="s">
        <v>1456</v>
      </c>
      <c r="C553" s="270" t="s">
        <v>1457</v>
      </c>
      <c r="D553" s="271"/>
      <c r="E553" s="317">
        <f t="shared" si="40"/>
        <v>761.42430000000002</v>
      </c>
      <c r="F553" s="272">
        <v>1.6639999999999999</v>
      </c>
      <c r="G553" s="273">
        <v>3.4000000000000002E-2</v>
      </c>
      <c r="H553" s="267"/>
      <c r="I553" s="267"/>
      <c r="J553" s="293">
        <v>380.71215000000001</v>
      </c>
      <c r="K553" s="272">
        <f t="shared" si="41"/>
        <v>317.26012500000002</v>
      </c>
      <c r="L553" s="292"/>
      <c r="M553" s="292"/>
    </row>
    <row r="554" spans="1:15" x14ac:dyDescent="0.2">
      <c r="A554" s="268">
        <v>553</v>
      </c>
      <c r="B554" s="269" t="s">
        <v>1458</v>
      </c>
      <c r="C554" s="270" t="s">
        <v>1459</v>
      </c>
      <c r="D554" s="271"/>
      <c r="E554" s="317">
        <f t="shared" si="40"/>
        <v>1192.5333000000001</v>
      </c>
      <c r="F554" s="272">
        <v>2.4580000000000002</v>
      </c>
      <c r="G554" s="273">
        <v>5.0331606217616585E-2</v>
      </c>
      <c r="H554" s="267"/>
      <c r="I554" s="267"/>
      <c r="J554" s="293">
        <v>596.26665000000003</v>
      </c>
      <c r="K554" s="272">
        <f t="shared" si="41"/>
        <v>496.88887500000004</v>
      </c>
      <c r="L554" s="292"/>
      <c r="M554" s="292"/>
    </row>
    <row r="555" spans="1:15" x14ac:dyDescent="0.2">
      <c r="A555" s="274">
        <v>554</v>
      </c>
      <c r="B555" s="269" t="s">
        <v>882</v>
      </c>
      <c r="C555" s="270" t="s">
        <v>883</v>
      </c>
      <c r="D555" s="271">
        <f>VLOOKUP(C555,'8'!C25:D26,2,0)</f>
        <v>0</v>
      </c>
      <c r="E555" s="317">
        <f t="shared" si="40"/>
        <v>57.72</v>
      </c>
      <c r="F555" s="272">
        <v>6.4000000000000001E-2</v>
      </c>
      <c r="G555" s="273">
        <v>6.9770849986677331E-4</v>
      </c>
      <c r="H555" s="267">
        <f t="shared" ref="H555:H586" si="44">F555*D555</f>
        <v>0</v>
      </c>
      <c r="I555" s="267">
        <f t="shared" ref="I555:I586" si="45">G555*D555</f>
        <v>0</v>
      </c>
      <c r="J555" s="293">
        <v>28.86</v>
      </c>
      <c r="K555" s="272">
        <f t="shared" si="41"/>
        <v>24.05</v>
      </c>
      <c r="L555" s="292"/>
      <c r="M555" s="292"/>
    </row>
    <row r="556" spans="1:15" x14ac:dyDescent="0.2">
      <c r="A556" s="268">
        <v>555</v>
      </c>
      <c r="B556" s="269" t="s">
        <v>884</v>
      </c>
      <c r="C556" s="270" t="s">
        <v>1224</v>
      </c>
      <c r="D556" s="271">
        <f>VLOOKUP(C556,'8'!C26:D28,2,0)</f>
        <v>0</v>
      </c>
      <c r="E556" s="317">
        <f t="shared" si="40"/>
        <v>119.3472</v>
      </c>
      <c r="F556" s="272">
        <v>0.14799999999999999</v>
      </c>
      <c r="G556" s="273">
        <v>5.1999446136804213E-3</v>
      </c>
      <c r="H556" s="267">
        <f t="shared" si="44"/>
        <v>0</v>
      </c>
      <c r="I556" s="267">
        <f t="shared" si="45"/>
        <v>0</v>
      </c>
      <c r="J556" s="293">
        <v>59.6736</v>
      </c>
      <c r="K556" s="272">
        <f t="shared" si="41"/>
        <v>49.728000000000002</v>
      </c>
      <c r="L556" s="292"/>
      <c r="M556" s="292"/>
    </row>
    <row r="557" spans="1:15" x14ac:dyDescent="0.2">
      <c r="A557" s="274">
        <v>556</v>
      </c>
      <c r="B557" s="269" t="s">
        <v>885</v>
      </c>
      <c r="C557" s="270" t="s">
        <v>886</v>
      </c>
      <c r="D557" s="271">
        <f>VLOOKUP(C557,'8'!C29:D103,2,0)</f>
        <v>0</v>
      </c>
      <c r="E557" s="317">
        <f t="shared" si="40"/>
        <v>386.04</v>
      </c>
      <c r="F557" s="272">
        <v>0.43099999999999999</v>
      </c>
      <c r="G557" s="273">
        <v>1.1999999999999999E-2</v>
      </c>
      <c r="H557" s="267">
        <f t="shared" si="44"/>
        <v>0</v>
      </c>
      <c r="I557" s="267">
        <f t="shared" si="45"/>
        <v>0</v>
      </c>
      <c r="J557" s="293">
        <v>193.02</v>
      </c>
      <c r="K557" s="272">
        <f t="shared" si="41"/>
        <v>160.85000000000002</v>
      </c>
      <c r="L557" s="292"/>
      <c r="M557" s="292"/>
    </row>
    <row r="558" spans="1:15" x14ac:dyDescent="0.2">
      <c r="A558" s="268">
        <v>557</v>
      </c>
      <c r="B558" s="269" t="s">
        <v>887</v>
      </c>
      <c r="C558" s="270" t="s">
        <v>888</v>
      </c>
      <c r="D558" s="271">
        <f>VLOOKUP(C558,'8'!C30:D104,2,0)</f>
        <v>0</v>
      </c>
      <c r="E558" s="317">
        <f t="shared" si="40"/>
        <v>1878.6240000000003</v>
      </c>
      <c r="F558" s="272">
        <v>0.89200000000000002</v>
      </c>
      <c r="G558" s="273">
        <v>3.1E-2</v>
      </c>
      <c r="H558" s="267">
        <f t="shared" si="44"/>
        <v>0</v>
      </c>
      <c r="I558" s="267">
        <f t="shared" si="45"/>
        <v>0</v>
      </c>
      <c r="J558" s="293">
        <v>939.31200000000013</v>
      </c>
      <c r="K558" s="272">
        <f t="shared" si="41"/>
        <v>782.7600000000001</v>
      </c>
      <c r="L558" s="292"/>
      <c r="M558" s="292"/>
    </row>
    <row r="559" spans="1:15" x14ac:dyDescent="0.2">
      <c r="A559" s="274">
        <v>558</v>
      </c>
      <c r="B559" s="269" t="s">
        <v>889</v>
      </c>
      <c r="C559" s="270" t="s">
        <v>890</v>
      </c>
      <c r="D559" s="271">
        <f>VLOOKUP(C559,'8'!C32:D105,2,0)</f>
        <v>0</v>
      </c>
      <c r="E559" s="317">
        <f t="shared" si="40"/>
        <v>510.34</v>
      </c>
      <c r="F559" s="272">
        <v>0.32999999999999996</v>
      </c>
      <c r="G559" s="273">
        <v>6.667334669338677E-3</v>
      </c>
      <c r="H559" s="267">
        <f t="shared" si="44"/>
        <v>0</v>
      </c>
      <c r="I559" s="267">
        <f t="shared" si="45"/>
        <v>0</v>
      </c>
      <c r="J559" s="293">
        <v>255.17</v>
      </c>
      <c r="K559" s="272">
        <f t="shared" si="41"/>
        <v>212.64166666666665</v>
      </c>
      <c r="L559" s="292"/>
      <c r="M559" s="292"/>
    </row>
    <row r="560" spans="1:15" x14ac:dyDescent="0.2">
      <c r="A560" s="268">
        <v>559</v>
      </c>
      <c r="B560" s="269" t="s">
        <v>1790</v>
      </c>
      <c r="C560" s="270" t="s">
        <v>1789</v>
      </c>
      <c r="D560" s="271">
        <f>VLOOKUP(C560,'8'!C33:D106,2,0)</f>
        <v>0</v>
      </c>
      <c r="E560" s="317">
        <f t="shared" si="40"/>
        <v>1857.4</v>
      </c>
      <c r="F560" s="272">
        <v>0.76400000000000001</v>
      </c>
      <c r="G560" s="273">
        <v>1.7999999999999999E-2</v>
      </c>
      <c r="H560" s="267">
        <f t="shared" si="44"/>
        <v>0</v>
      </c>
      <c r="I560" s="267">
        <f t="shared" si="45"/>
        <v>0</v>
      </c>
      <c r="J560" s="293">
        <v>928.7</v>
      </c>
      <c r="K560" s="272">
        <f t="shared" si="41"/>
        <v>773.91666666666674</v>
      </c>
      <c r="L560" s="292"/>
      <c r="M560" s="292"/>
    </row>
    <row r="561" spans="1:13" x14ac:dyDescent="0.2">
      <c r="A561" s="274">
        <v>560</v>
      </c>
      <c r="B561" s="269" t="s">
        <v>891</v>
      </c>
      <c r="C561" s="270" t="s">
        <v>892</v>
      </c>
      <c r="D561" s="271">
        <f>VLOOKUP(C561,'8'!C34:D107,2,0)</f>
        <v>0</v>
      </c>
      <c r="E561" s="317">
        <f t="shared" si="40"/>
        <v>122</v>
      </c>
      <c r="F561" s="272">
        <v>0</v>
      </c>
      <c r="G561" s="273">
        <v>0</v>
      </c>
      <c r="H561" s="267">
        <f t="shared" si="44"/>
        <v>0</v>
      </c>
      <c r="I561" s="267">
        <f t="shared" si="45"/>
        <v>0</v>
      </c>
      <c r="J561" s="293">
        <v>61</v>
      </c>
      <c r="K561" s="272">
        <f t="shared" si="41"/>
        <v>50.833333333333336</v>
      </c>
      <c r="L561" s="292"/>
      <c r="M561" s="292"/>
    </row>
    <row r="562" spans="1:13" x14ac:dyDescent="0.2">
      <c r="A562" s="268">
        <v>561</v>
      </c>
      <c r="B562" s="269" t="s">
        <v>893</v>
      </c>
      <c r="C562" s="270" t="s">
        <v>894</v>
      </c>
      <c r="D562" s="271">
        <f>VLOOKUP(C562,'8'!C36:D108,2,0)</f>
        <v>0</v>
      </c>
      <c r="E562" s="317">
        <f t="shared" si="40"/>
        <v>103.34</v>
      </c>
      <c r="F562" s="272">
        <v>0.128</v>
      </c>
      <c r="G562" s="273">
        <v>2E-3</v>
      </c>
      <c r="H562" s="267">
        <f t="shared" si="44"/>
        <v>0</v>
      </c>
      <c r="I562" s="267">
        <f t="shared" si="45"/>
        <v>0</v>
      </c>
      <c r="J562" s="293">
        <v>51.67</v>
      </c>
      <c r="K562" s="272">
        <f t="shared" si="41"/>
        <v>43.058333333333337</v>
      </c>
      <c r="L562" s="292"/>
      <c r="M562" s="292"/>
    </row>
    <row r="563" spans="1:13" x14ac:dyDescent="0.2">
      <c r="A563" s="274">
        <v>562</v>
      </c>
      <c r="B563" s="269" t="s">
        <v>895</v>
      </c>
      <c r="C563" s="270" t="s">
        <v>896</v>
      </c>
      <c r="D563" s="271">
        <f>VLOOKUP(C563,'8'!C37:D109,2,0)</f>
        <v>0</v>
      </c>
      <c r="E563" s="317">
        <f t="shared" si="40"/>
        <v>400.00732200000004</v>
      </c>
      <c r="F563" s="272">
        <v>0.23758262711864406</v>
      </c>
      <c r="G563" s="273">
        <v>0.01</v>
      </c>
      <c r="H563" s="267">
        <f t="shared" si="44"/>
        <v>0</v>
      </c>
      <c r="I563" s="267">
        <f t="shared" si="45"/>
        <v>0</v>
      </c>
      <c r="J563" s="293">
        <v>200.00366100000002</v>
      </c>
      <c r="K563" s="272">
        <f t="shared" si="41"/>
        <v>166.66971750000002</v>
      </c>
      <c r="L563" s="292"/>
      <c r="M563" s="292"/>
    </row>
    <row r="564" spans="1:13" x14ac:dyDescent="0.2">
      <c r="A564" s="268">
        <v>563</v>
      </c>
      <c r="B564" s="269" t="s">
        <v>897</v>
      </c>
      <c r="C564" s="270" t="s">
        <v>898</v>
      </c>
      <c r="D564" s="271">
        <f>VLOOKUP(C564,'8'!C38:D110,2,0)</f>
        <v>0</v>
      </c>
      <c r="E564" s="317">
        <f t="shared" si="40"/>
        <v>404.27099999999996</v>
      </c>
      <c r="F564" s="272">
        <v>0.23758345221112695</v>
      </c>
      <c r="G564" s="273">
        <v>0.01</v>
      </c>
      <c r="H564" s="267">
        <f t="shared" si="44"/>
        <v>0</v>
      </c>
      <c r="I564" s="267">
        <f t="shared" si="45"/>
        <v>0</v>
      </c>
      <c r="J564" s="293">
        <v>202.13549999999998</v>
      </c>
      <c r="K564" s="272">
        <f t="shared" si="41"/>
        <v>168.44624999999999</v>
      </c>
      <c r="L564" s="292"/>
      <c r="M564" s="292"/>
    </row>
    <row r="565" spans="1:13" x14ac:dyDescent="0.2">
      <c r="A565" s="274">
        <v>564</v>
      </c>
      <c r="B565" s="269" t="s">
        <v>1460</v>
      </c>
      <c r="C565" s="270" t="s">
        <v>1461</v>
      </c>
      <c r="D565" s="271"/>
      <c r="E565" s="317">
        <f t="shared" si="40"/>
        <v>1226.6100000000001</v>
      </c>
      <c r="F565" s="272">
        <v>0.42399999999999993</v>
      </c>
      <c r="G565" s="273">
        <v>8.0000000000000002E-3</v>
      </c>
      <c r="H565" s="267">
        <f t="shared" si="44"/>
        <v>0</v>
      </c>
      <c r="I565" s="267">
        <f t="shared" si="45"/>
        <v>0</v>
      </c>
      <c r="J565" s="293">
        <v>613.30500000000006</v>
      </c>
      <c r="K565" s="272">
        <f t="shared" si="41"/>
        <v>511.08750000000009</v>
      </c>
      <c r="L565" s="292"/>
      <c r="M565" s="292"/>
    </row>
    <row r="566" spans="1:13" x14ac:dyDescent="0.2">
      <c r="A566" s="268">
        <v>565</v>
      </c>
      <c r="B566" s="269" t="s">
        <v>899</v>
      </c>
      <c r="C566" s="270" t="s">
        <v>900</v>
      </c>
      <c r="D566" s="271">
        <f>VLOOKUP(C566,'8'!C40:D112,2,0)</f>
        <v>0</v>
      </c>
      <c r="E566" s="317">
        <f t="shared" si="40"/>
        <v>2286.6799999999998</v>
      </c>
      <c r="F566" s="272">
        <v>1.266</v>
      </c>
      <c r="G566" s="273">
        <v>1.7500689655172416E-2</v>
      </c>
      <c r="H566" s="267">
        <f t="shared" si="44"/>
        <v>0</v>
      </c>
      <c r="I566" s="267">
        <f t="shared" si="45"/>
        <v>0</v>
      </c>
      <c r="J566" s="293">
        <v>1143.3399999999999</v>
      </c>
      <c r="K566" s="272">
        <f t="shared" si="41"/>
        <v>952.7833333333333</v>
      </c>
      <c r="L566" s="292"/>
      <c r="M566" s="292"/>
    </row>
    <row r="567" spans="1:13" x14ac:dyDescent="0.2">
      <c r="A567" s="274">
        <v>566</v>
      </c>
      <c r="B567" s="269" t="s">
        <v>901</v>
      </c>
      <c r="C567" s="270" t="s">
        <v>902</v>
      </c>
      <c r="D567" s="271">
        <f>VLOOKUP(C567,'8'!C42:D113,2,0)</f>
        <v>0</v>
      </c>
      <c r="E567" s="317">
        <f t="shared" si="40"/>
        <v>4909.04</v>
      </c>
      <c r="F567" s="272">
        <v>1.95</v>
      </c>
      <c r="G567" s="273">
        <v>1.9E-2</v>
      </c>
      <c r="H567" s="267">
        <f t="shared" si="44"/>
        <v>0</v>
      </c>
      <c r="I567" s="267">
        <f t="shared" si="45"/>
        <v>0</v>
      </c>
      <c r="J567" s="293">
        <v>2454.52</v>
      </c>
      <c r="K567" s="272">
        <f t="shared" si="41"/>
        <v>2045.4333333333334</v>
      </c>
      <c r="L567" s="292"/>
      <c r="M567" s="292"/>
    </row>
    <row r="568" spans="1:13" x14ac:dyDescent="0.2">
      <c r="A568" s="268">
        <v>567</v>
      </c>
      <c r="B568" s="269" t="s">
        <v>903</v>
      </c>
      <c r="C568" s="270" t="s">
        <v>904</v>
      </c>
      <c r="D568" s="271">
        <f>VLOOKUP(C568,'8'!C43:D114,2,0)</f>
        <v>0</v>
      </c>
      <c r="E568" s="317">
        <f t="shared" si="40"/>
        <v>156.78014399999998</v>
      </c>
      <c r="F568" s="272">
        <v>0.11880019029495718</v>
      </c>
      <c r="G568" s="273">
        <v>3.0000000000000001E-3</v>
      </c>
      <c r="H568" s="267">
        <f t="shared" si="44"/>
        <v>0</v>
      </c>
      <c r="I568" s="267">
        <f t="shared" si="45"/>
        <v>0</v>
      </c>
      <c r="J568" s="293">
        <v>78.390071999999989</v>
      </c>
      <c r="K568" s="272">
        <f t="shared" si="41"/>
        <v>65.325059999999993</v>
      </c>
      <c r="L568" s="292"/>
      <c r="M568" s="292"/>
    </row>
    <row r="569" spans="1:13" x14ac:dyDescent="0.2">
      <c r="A569" s="274">
        <v>568</v>
      </c>
      <c r="B569" s="269" t="s">
        <v>905</v>
      </c>
      <c r="C569" s="270" t="s">
        <v>906</v>
      </c>
      <c r="D569" s="271">
        <f>VLOOKUP(C569,'8'!C44:D115,2,0)</f>
        <v>0</v>
      </c>
      <c r="E569" s="317">
        <f t="shared" si="40"/>
        <v>545.55157800000006</v>
      </c>
      <c r="F569" s="272">
        <v>0.30399999999999999</v>
      </c>
      <c r="G569" s="273">
        <v>6.9999999999999993E-3</v>
      </c>
      <c r="H569" s="267">
        <f t="shared" si="44"/>
        <v>0</v>
      </c>
      <c r="I569" s="267">
        <f t="shared" si="45"/>
        <v>0</v>
      </c>
      <c r="J569" s="293">
        <v>272.77578900000003</v>
      </c>
      <c r="K569" s="272">
        <f t="shared" si="41"/>
        <v>227.31315750000005</v>
      </c>
      <c r="L569" s="292"/>
      <c r="M569" s="292"/>
    </row>
    <row r="570" spans="1:13" x14ac:dyDescent="0.2">
      <c r="A570" s="268">
        <v>569</v>
      </c>
      <c r="B570" s="269" t="s">
        <v>907</v>
      </c>
      <c r="C570" s="270" t="s">
        <v>908</v>
      </c>
      <c r="D570" s="271">
        <f>VLOOKUP(C570,'8'!C46:D116,2,0)</f>
        <v>0</v>
      </c>
      <c r="E570" s="317">
        <f t="shared" si="40"/>
        <v>121.4469</v>
      </c>
      <c r="F570" s="272">
        <v>0.11880006846970215</v>
      </c>
      <c r="G570" s="273">
        <v>3.0000000000000001E-3</v>
      </c>
      <c r="H570" s="267">
        <f t="shared" si="44"/>
        <v>0</v>
      </c>
      <c r="I570" s="267">
        <f t="shared" si="45"/>
        <v>0</v>
      </c>
      <c r="J570" s="293">
        <v>60.72345</v>
      </c>
      <c r="K570" s="272">
        <f t="shared" si="41"/>
        <v>50.602875000000004</v>
      </c>
      <c r="L570" s="292"/>
      <c r="M570" s="292"/>
    </row>
    <row r="571" spans="1:13" x14ac:dyDescent="0.2">
      <c r="A571" s="274">
        <v>570</v>
      </c>
      <c r="B571" s="269" t="s">
        <v>909</v>
      </c>
      <c r="C571" s="270" t="s">
        <v>910</v>
      </c>
      <c r="D571" s="271">
        <f>VLOOKUP(C571,'8'!C47:D117,2,0)</f>
        <v>0</v>
      </c>
      <c r="E571" s="317">
        <f t="shared" si="40"/>
        <v>578.08476000000019</v>
      </c>
      <c r="F571" s="272">
        <v>0.39799999999999996</v>
      </c>
      <c r="G571" s="273">
        <v>8.1000000000000003E-2</v>
      </c>
      <c r="H571" s="267">
        <f t="shared" si="44"/>
        <v>0</v>
      </c>
      <c r="I571" s="267">
        <f t="shared" si="45"/>
        <v>0</v>
      </c>
      <c r="J571" s="293">
        <v>289.04238000000009</v>
      </c>
      <c r="K571" s="272">
        <f t="shared" si="41"/>
        <v>240.86865000000009</v>
      </c>
      <c r="L571" s="292"/>
      <c r="M571" s="292"/>
    </row>
    <row r="572" spans="1:13" x14ac:dyDescent="0.2">
      <c r="A572" s="268">
        <v>571</v>
      </c>
      <c r="B572" s="269" t="s">
        <v>911</v>
      </c>
      <c r="C572" s="270" t="s">
        <v>912</v>
      </c>
      <c r="D572" s="271">
        <f>VLOOKUP(C572,'8'!C48:D118,2,0)</f>
        <v>0</v>
      </c>
      <c r="E572" s="317">
        <f t="shared" si="40"/>
        <v>107.02</v>
      </c>
      <c r="F572" s="272">
        <v>0.158</v>
      </c>
      <c r="G572" s="273">
        <v>3.0000000000000001E-3</v>
      </c>
      <c r="H572" s="267">
        <f t="shared" si="44"/>
        <v>0</v>
      </c>
      <c r="I572" s="267">
        <f t="shared" si="45"/>
        <v>0</v>
      </c>
      <c r="J572" s="293">
        <v>53.51</v>
      </c>
      <c r="K572" s="272">
        <f t="shared" si="41"/>
        <v>44.591666666666669</v>
      </c>
      <c r="L572" s="292"/>
      <c r="M572" s="292"/>
    </row>
    <row r="573" spans="1:13" x14ac:dyDescent="0.2">
      <c r="A573" s="274">
        <v>572</v>
      </c>
      <c r="B573" s="269" t="s">
        <v>913</v>
      </c>
      <c r="C573" s="270" t="s">
        <v>914</v>
      </c>
      <c r="D573" s="271">
        <f>VLOOKUP(C573,'8'!C49:D119,2,0)</f>
        <v>0</v>
      </c>
      <c r="E573" s="317">
        <f t="shared" si="40"/>
        <v>424.57769999999999</v>
      </c>
      <c r="F573" s="272">
        <v>0.39600000000000002</v>
      </c>
      <c r="G573" s="273">
        <v>0.01</v>
      </c>
      <c r="H573" s="267">
        <f t="shared" si="44"/>
        <v>0</v>
      </c>
      <c r="I573" s="267">
        <f t="shared" si="45"/>
        <v>0</v>
      </c>
      <c r="J573" s="293">
        <v>212.28885</v>
      </c>
      <c r="K573" s="272">
        <f t="shared" si="41"/>
        <v>176.907375</v>
      </c>
      <c r="L573" s="292"/>
      <c r="M573" s="292"/>
    </row>
    <row r="574" spans="1:13" x14ac:dyDescent="0.2">
      <c r="A574" s="268">
        <v>573</v>
      </c>
      <c r="B574" s="269" t="s">
        <v>915</v>
      </c>
      <c r="C574" s="270" t="s">
        <v>916</v>
      </c>
      <c r="D574" s="271">
        <f>VLOOKUP(C574,'8'!C50:D120,2,0)</f>
        <v>0</v>
      </c>
      <c r="E574" s="317">
        <f t="shared" si="40"/>
        <v>136.275552</v>
      </c>
      <c r="F574" s="272">
        <v>0.11880008176614881</v>
      </c>
      <c r="G574" s="273">
        <v>4.0000000000000001E-3</v>
      </c>
      <c r="H574" s="267">
        <f t="shared" si="44"/>
        <v>0</v>
      </c>
      <c r="I574" s="267">
        <f t="shared" si="45"/>
        <v>0</v>
      </c>
      <c r="J574" s="293">
        <v>68.137776000000002</v>
      </c>
      <c r="K574" s="272">
        <f t="shared" si="41"/>
        <v>56.781480000000002</v>
      </c>
      <c r="L574" s="292"/>
      <c r="M574" s="292"/>
    </row>
    <row r="575" spans="1:13" x14ac:dyDescent="0.2">
      <c r="A575" s="274">
        <v>574</v>
      </c>
      <c r="B575" s="269" t="s">
        <v>917</v>
      </c>
      <c r="C575" s="270" t="s">
        <v>918</v>
      </c>
      <c r="D575" s="271">
        <f>VLOOKUP(C575,'8'!C51:D121,2,0)</f>
        <v>0</v>
      </c>
      <c r="E575" s="317">
        <f t="shared" si="40"/>
        <v>640.33199999999999</v>
      </c>
      <c r="F575" s="272">
        <v>0.42</v>
      </c>
      <c r="G575" s="273">
        <v>2.1000000000000001E-2</v>
      </c>
      <c r="H575" s="267">
        <f t="shared" si="44"/>
        <v>0</v>
      </c>
      <c r="I575" s="267">
        <f t="shared" si="45"/>
        <v>0</v>
      </c>
      <c r="J575" s="293">
        <v>320.166</v>
      </c>
      <c r="K575" s="272">
        <f t="shared" si="41"/>
        <v>266.80500000000001</v>
      </c>
      <c r="L575" s="292"/>
      <c r="M575" s="292"/>
    </row>
    <row r="576" spans="1:13" x14ac:dyDescent="0.2">
      <c r="A576" s="268">
        <v>575</v>
      </c>
      <c r="B576" s="269" t="s">
        <v>919</v>
      </c>
      <c r="C576" s="270" t="s">
        <v>920</v>
      </c>
      <c r="D576" s="271">
        <f>VLOOKUP(C576,'8'!C52:D122,2,0)</f>
        <v>0</v>
      </c>
      <c r="E576" s="317">
        <f t="shared" si="40"/>
        <v>119.9</v>
      </c>
      <c r="F576" s="272">
        <v>0.182</v>
      </c>
      <c r="G576" s="273">
        <v>3.5293936239929069E-3</v>
      </c>
      <c r="H576" s="267">
        <f t="shared" si="44"/>
        <v>0</v>
      </c>
      <c r="I576" s="267">
        <f t="shared" si="45"/>
        <v>0</v>
      </c>
      <c r="J576" s="293">
        <v>59.95</v>
      </c>
      <c r="K576" s="272">
        <f t="shared" si="41"/>
        <v>49.958333333333336</v>
      </c>
      <c r="L576" s="292"/>
      <c r="M576" s="292"/>
    </row>
    <row r="577" spans="1:13" x14ac:dyDescent="0.2">
      <c r="A577" s="274">
        <v>576</v>
      </c>
      <c r="B577" s="269" t="s">
        <v>921</v>
      </c>
      <c r="C577" s="270" t="s">
        <v>922</v>
      </c>
      <c r="D577" s="271">
        <f>VLOOKUP(C577,'8'!C53:D123,2,0)</f>
        <v>0</v>
      </c>
      <c r="E577" s="317">
        <f t="shared" si="40"/>
        <v>510.72</v>
      </c>
      <c r="F577" s="272">
        <v>0.39600000000000002</v>
      </c>
      <c r="G577" s="273">
        <v>0.01</v>
      </c>
      <c r="H577" s="267">
        <f t="shared" si="44"/>
        <v>0</v>
      </c>
      <c r="I577" s="267">
        <f t="shared" si="45"/>
        <v>0</v>
      </c>
      <c r="J577" s="293">
        <v>255.36</v>
      </c>
      <c r="K577" s="272">
        <f t="shared" si="41"/>
        <v>212.8</v>
      </c>
      <c r="L577" s="292"/>
      <c r="M577" s="292"/>
    </row>
    <row r="578" spans="1:13" x14ac:dyDescent="0.2">
      <c r="A578" s="268">
        <v>577</v>
      </c>
      <c r="B578" s="269" t="s">
        <v>1462</v>
      </c>
      <c r="C578" s="270" t="s">
        <v>1463</v>
      </c>
      <c r="D578" s="271"/>
      <c r="E578" s="317">
        <f t="shared" ref="E578:E641" si="46">J578*2</f>
        <v>1534.3020000000001</v>
      </c>
      <c r="F578" s="272">
        <v>0.79800000000000004</v>
      </c>
      <c r="G578" s="273">
        <v>2.1000000000000001E-2</v>
      </c>
      <c r="H578" s="267">
        <f t="shared" si="44"/>
        <v>0</v>
      </c>
      <c r="I578" s="267">
        <f t="shared" si="45"/>
        <v>0</v>
      </c>
      <c r="J578" s="293">
        <v>767.15100000000007</v>
      </c>
      <c r="K578" s="272">
        <f t="shared" ref="K578:K644" si="47">J578/1.2</f>
        <v>639.29250000000013</v>
      </c>
      <c r="L578" s="292"/>
      <c r="M578" s="292"/>
    </row>
    <row r="579" spans="1:13" x14ac:dyDescent="0.2">
      <c r="A579" s="274">
        <v>578</v>
      </c>
      <c r="B579" s="269" t="s">
        <v>923</v>
      </c>
      <c r="C579" s="270" t="s">
        <v>924</v>
      </c>
      <c r="D579" s="271">
        <f>VLOOKUP(C579,'8'!C56:D125,2,0)</f>
        <v>0</v>
      </c>
      <c r="E579" s="317">
        <f t="shared" si="46"/>
        <v>314.65759499999996</v>
      </c>
      <c r="F579" s="272">
        <v>0.15840006563833278</v>
      </c>
      <c r="G579" s="273">
        <v>4.0000000000000001E-3</v>
      </c>
      <c r="H579" s="267">
        <f t="shared" si="44"/>
        <v>0</v>
      </c>
      <c r="I579" s="267">
        <f t="shared" si="45"/>
        <v>0</v>
      </c>
      <c r="J579" s="293">
        <v>157.32879749999998</v>
      </c>
      <c r="K579" s="272">
        <f t="shared" si="47"/>
        <v>131.10733124999999</v>
      </c>
      <c r="L579" s="292"/>
      <c r="M579" s="292"/>
    </row>
    <row r="580" spans="1:13" x14ac:dyDescent="0.2">
      <c r="A580" s="268">
        <v>579</v>
      </c>
      <c r="B580" s="269" t="s">
        <v>925</v>
      </c>
      <c r="C580" s="270" t="s">
        <v>926</v>
      </c>
      <c r="D580" s="271">
        <f>VLOOKUP(C580,'8'!C57:D126,2,0)</f>
        <v>0</v>
      </c>
      <c r="E580" s="317">
        <f t="shared" si="46"/>
        <v>224.52</v>
      </c>
      <c r="F580" s="272">
        <v>0.246</v>
      </c>
      <c r="G580" s="273">
        <v>5.0000000000000001E-3</v>
      </c>
      <c r="H580" s="267">
        <f t="shared" si="44"/>
        <v>0</v>
      </c>
      <c r="I580" s="267">
        <f t="shared" si="45"/>
        <v>0</v>
      </c>
      <c r="J580" s="293">
        <v>112.26</v>
      </c>
      <c r="K580" s="272">
        <f t="shared" si="47"/>
        <v>93.550000000000011</v>
      </c>
      <c r="L580" s="292"/>
      <c r="M580" s="292"/>
    </row>
    <row r="581" spans="1:13" x14ac:dyDescent="0.2">
      <c r="A581" s="274">
        <v>580</v>
      </c>
      <c r="B581" s="269" t="s">
        <v>927</v>
      </c>
      <c r="C581" s="270" t="s">
        <v>928</v>
      </c>
      <c r="D581" s="271">
        <f>VLOOKUP(C581,'8'!C58:D127,2,0)</f>
        <v>0</v>
      </c>
      <c r="E581" s="317">
        <f t="shared" si="46"/>
        <v>1051.6971960000003</v>
      </c>
      <c r="F581" s="272">
        <v>0.68800000000000006</v>
      </c>
      <c r="G581" s="273">
        <v>1.1999999999999999E-2</v>
      </c>
      <c r="H581" s="267">
        <f t="shared" si="44"/>
        <v>0</v>
      </c>
      <c r="I581" s="267">
        <f t="shared" si="45"/>
        <v>0</v>
      </c>
      <c r="J581" s="293">
        <v>525.84859800000015</v>
      </c>
      <c r="K581" s="272">
        <f t="shared" si="47"/>
        <v>438.20716500000015</v>
      </c>
      <c r="L581" s="292"/>
      <c r="M581" s="292"/>
    </row>
    <row r="582" spans="1:13" x14ac:dyDescent="0.2">
      <c r="A582" s="268">
        <v>581</v>
      </c>
      <c r="B582" s="269" t="s">
        <v>929</v>
      </c>
      <c r="C582" s="270" t="s">
        <v>930</v>
      </c>
      <c r="D582" s="271">
        <f>VLOOKUP(C582,'8'!C59:D128,2,0)</f>
        <v>0</v>
      </c>
      <c r="E582" s="317">
        <f t="shared" si="46"/>
        <v>216.04</v>
      </c>
      <c r="F582" s="272">
        <v>0.33200000000000002</v>
      </c>
      <c r="G582" s="273">
        <v>7.5000447347230922E-3</v>
      </c>
      <c r="H582" s="267">
        <f t="shared" si="44"/>
        <v>0</v>
      </c>
      <c r="I582" s="267">
        <f t="shared" si="45"/>
        <v>0</v>
      </c>
      <c r="J582" s="293">
        <v>108.02</v>
      </c>
      <c r="K582" s="272">
        <f t="shared" si="47"/>
        <v>90.016666666666666</v>
      </c>
      <c r="L582" s="292"/>
      <c r="M582" s="292"/>
    </row>
    <row r="583" spans="1:13" x14ac:dyDescent="0.2">
      <c r="A583" s="274">
        <v>582</v>
      </c>
      <c r="B583" s="269" t="s">
        <v>931</v>
      </c>
      <c r="C583" s="270" t="s">
        <v>932</v>
      </c>
      <c r="D583" s="271">
        <f>VLOOKUP(C583,'8'!C60:D129,2,0)</f>
        <v>0</v>
      </c>
      <c r="E583" s="317">
        <f t="shared" si="46"/>
        <v>734.79780000000017</v>
      </c>
      <c r="F583" s="272">
        <v>0.754</v>
      </c>
      <c r="G583" s="273">
        <v>1.7000000000000001E-2</v>
      </c>
      <c r="H583" s="267">
        <f t="shared" si="44"/>
        <v>0</v>
      </c>
      <c r="I583" s="267">
        <f t="shared" si="45"/>
        <v>0</v>
      </c>
      <c r="J583" s="293">
        <v>367.39890000000008</v>
      </c>
      <c r="K583" s="272">
        <f t="shared" si="47"/>
        <v>306.16575000000006</v>
      </c>
      <c r="L583" s="292"/>
      <c r="M583" s="292"/>
    </row>
    <row r="584" spans="1:13" x14ac:dyDescent="0.2">
      <c r="A584" s="268">
        <v>583</v>
      </c>
      <c r="B584" s="269" t="s">
        <v>933</v>
      </c>
      <c r="C584" s="270" t="s">
        <v>934</v>
      </c>
      <c r="D584" s="271">
        <f>VLOOKUP(C584,'8'!C61:D130,2,0)</f>
        <v>0</v>
      </c>
      <c r="E584" s="317">
        <f t="shared" si="46"/>
        <v>868.9824000000001</v>
      </c>
      <c r="F584" s="272">
        <v>0.95399999999999996</v>
      </c>
      <c r="G584" s="273">
        <v>2.5999999999999999E-2</v>
      </c>
      <c r="H584" s="267">
        <f t="shared" si="44"/>
        <v>0</v>
      </c>
      <c r="I584" s="267">
        <f t="shared" si="45"/>
        <v>0</v>
      </c>
      <c r="J584" s="293">
        <v>434.49120000000005</v>
      </c>
      <c r="K584" s="272">
        <f t="shared" si="47"/>
        <v>362.07600000000008</v>
      </c>
      <c r="L584" s="292"/>
      <c r="M584" s="292"/>
    </row>
    <row r="585" spans="1:13" x14ac:dyDescent="0.2">
      <c r="A585" s="274">
        <v>584</v>
      </c>
      <c r="B585" s="269" t="s">
        <v>935</v>
      </c>
      <c r="C585" s="270" t="s">
        <v>936</v>
      </c>
      <c r="D585" s="271">
        <f>VLOOKUP(C585,'8'!C63:D131,2,0)</f>
        <v>0</v>
      </c>
      <c r="E585" s="317">
        <f t="shared" si="46"/>
        <v>216.04</v>
      </c>
      <c r="F585" s="272">
        <v>0.26200000000000001</v>
      </c>
      <c r="G585" s="273">
        <v>6.0000000000000001E-3</v>
      </c>
      <c r="H585" s="267">
        <f t="shared" si="44"/>
        <v>0</v>
      </c>
      <c r="I585" s="267">
        <f t="shared" si="45"/>
        <v>0</v>
      </c>
      <c r="J585" s="293">
        <v>108.02</v>
      </c>
      <c r="K585" s="272">
        <f t="shared" si="47"/>
        <v>90.016666666666666</v>
      </c>
      <c r="L585" s="292"/>
      <c r="M585" s="292"/>
    </row>
    <row r="586" spans="1:13" x14ac:dyDescent="0.2">
      <c r="A586" s="268">
        <v>585</v>
      </c>
      <c r="B586" s="269" t="s">
        <v>937</v>
      </c>
      <c r="C586" s="270" t="s">
        <v>938</v>
      </c>
      <c r="D586" s="271">
        <f>VLOOKUP(C586,'8'!C64:D132,2,0)</f>
        <v>0</v>
      </c>
      <c r="E586" s="317">
        <f t="shared" si="46"/>
        <v>683.3619540000002</v>
      </c>
      <c r="F586" s="272">
        <v>0.55200000000000005</v>
      </c>
      <c r="G586" s="273">
        <v>1.3000000000000001E-2</v>
      </c>
      <c r="H586" s="267">
        <f t="shared" si="44"/>
        <v>0</v>
      </c>
      <c r="I586" s="267">
        <f t="shared" si="45"/>
        <v>0</v>
      </c>
      <c r="J586" s="293">
        <v>341.6809770000001</v>
      </c>
      <c r="K586" s="272">
        <f t="shared" si="47"/>
        <v>284.73414750000012</v>
      </c>
      <c r="L586" s="292"/>
      <c r="M586" s="292"/>
    </row>
    <row r="587" spans="1:13" x14ac:dyDescent="0.2">
      <c r="A587" s="274">
        <v>586</v>
      </c>
      <c r="B587" s="269" t="s">
        <v>939</v>
      </c>
      <c r="C587" s="270" t="s">
        <v>940</v>
      </c>
      <c r="D587" s="271">
        <f>VLOOKUP(C587,'8'!C66:D133,2,0)</f>
        <v>0</v>
      </c>
      <c r="E587" s="317">
        <f t="shared" si="46"/>
        <v>808.15363200000013</v>
      </c>
      <c r="F587" s="272">
        <v>0.73799999999999999</v>
      </c>
      <c r="G587" s="273">
        <v>7.1000000000000008E-2</v>
      </c>
      <c r="H587" s="267">
        <f t="shared" ref="H587:H618" si="48">F587*D587</f>
        <v>0</v>
      </c>
      <c r="I587" s="267">
        <f t="shared" ref="I587:I618" si="49">G587*D587</f>
        <v>0</v>
      </c>
      <c r="J587" s="293">
        <v>404.07681600000006</v>
      </c>
      <c r="K587" s="272">
        <f t="shared" si="47"/>
        <v>336.73068000000006</v>
      </c>
      <c r="L587" s="292"/>
      <c r="M587" s="292"/>
    </row>
    <row r="588" spans="1:13" x14ac:dyDescent="0.2">
      <c r="A588" s="268">
        <v>587</v>
      </c>
      <c r="B588" s="269" t="s">
        <v>941</v>
      </c>
      <c r="C588" s="270" t="s">
        <v>1187</v>
      </c>
      <c r="D588" s="271">
        <f>VLOOKUP(C588,'6'!C6:D55,2,0)</f>
        <v>0</v>
      </c>
      <c r="E588" s="317">
        <f t="shared" si="46"/>
        <v>84.898800000000008</v>
      </c>
      <c r="F588" s="272">
        <v>0.09</v>
      </c>
      <c r="G588" s="273">
        <v>1.0432E-3</v>
      </c>
      <c r="H588" s="267">
        <f t="shared" si="48"/>
        <v>0</v>
      </c>
      <c r="I588" s="267">
        <f t="shared" si="49"/>
        <v>0</v>
      </c>
      <c r="J588" s="293">
        <v>42.449400000000004</v>
      </c>
      <c r="K588" s="272">
        <f t="shared" si="47"/>
        <v>35.374500000000005</v>
      </c>
      <c r="L588" s="292"/>
      <c r="M588" s="292"/>
    </row>
    <row r="589" spans="1:13" x14ac:dyDescent="0.2">
      <c r="A589" s="274">
        <v>588</v>
      </c>
      <c r="B589" s="269" t="s">
        <v>942</v>
      </c>
      <c r="C589" s="270" t="s">
        <v>1188</v>
      </c>
      <c r="D589" s="271">
        <f>VLOOKUP(C589,'6'!C7:D56,2,0)</f>
        <v>0</v>
      </c>
      <c r="E589" s="317">
        <f t="shared" si="46"/>
        <v>114.68520000000001</v>
      </c>
      <c r="F589" s="272">
        <v>0.16500000000000001</v>
      </c>
      <c r="G589" s="273">
        <v>1.8459191456903126E-3</v>
      </c>
      <c r="H589" s="267">
        <f t="shared" si="48"/>
        <v>0</v>
      </c>
      <c r="I589" s="267">
        <f t="shared" si="49"/>
        <v>0</v>
      </c>
      <c r="J589" s="293">
        <v>57.342600000000004</v>
      </c>
      <c r="K589" s="272">
        <f t="shared" si="47"/>
        <v>47.785500000000006</v>
      </c>
      <c r="L589" s="292"/>
      <c r="M589" s="292"/>
    </row>
    <row r="590" spans="1:13" x14ac:dyDescent="0.2">
      <c r="A590" s="268">
        <v>589</v>
      </c>
      <c r="B590" s="269" t="s">
        <v>943</v>
      </c>
      <c r="C590" s="270" t="s">
        <v>944</v>
      </c>
      <c r="D590" s="271">
        <f>VLOOKUP(C590,'6'!C8:D57,2,0)</f>
        <v>0</v>
      </c>
      <c r="E590" s="317">
        <f t="shared" si="46"/>
        <v>175.75110000000001</v>
      </c>
      <c r="F590" s="272">
        <v>0.23100000000000001</v>
      </c>
      <c r="G590" s="273">
        <v>2.7142857142857142E-3</v>
      </c>
      <c r="H590" s="267">
        <f t="shared" si="48"/>
        <v>0</v>
      </c>
      <c r="I590" s="267">
        <f t="shared" si="49"/>
        <v>0</v>
      </c>
      <c r="J590" s="293">
        <v>87.875550000000004</v>
      </c>
      <c r="K590" s="272">
        <f t="shared" si="47"/>
        <v>73.229625000000013</v>
      </c>
      <c r="L590" s="292"/>
      <c r="M590" s="292"/>
    </row>
    <row r="591" spans="1:13" x14ac:dyDescent="0.2">
      <c r="A591" s="274">
        <v>590</v>
      </c>
      <c r="B591" s="269" t="s">
        <v>945</v>
      </c>
      <c r="C591" s="270" t="s">
        <v>946</v>
      </c>
      <c r="D591" s="271">
        <f>VLOOKUP(C591,'6'!C9:D58,2,0)</f>
        <v>0</v>
      </c>
      <c r="E591" s="317">
        <f t="shared" si="46"/>
        <v>191.40030000000002</v>
      </c>
      <c r="F591" s="272">
        <v>0.31</v>
      </c>
      <c r="G591" s="273">
        <v>3.4999999999999996E-3</v>
      </c>
      <c r="H591" s="267">
        <f t="shared" si="48"/>
        <v>0</v>
      </c>
      <c r="I591" s="267">
        <f t="shared" si="49"/>
        <v>0</v>
      </c>
      <c r="J591" s="293">
        <v>95.700150000000008</v>
      </c>
      <c r="K591" s="272">
        <f t="shared" si="47"/>
        <v>79.750125000000011</v>
      </c>
      <c r="L591" s="292"/>
      <c r="M591" s="292"/>
    </row>
    <row r="592" spans="1:13" x14ac:dyDescent="0.2">
      <c r="A592" s="268">
        <v>591</v>
      </c>
      <c r="B592" s="269" t="s">
        <v>947</v>
      </c>
      <c r="C592" s="270" t="s">
        <v>948</v>
      </c>
      <c r="D592" s="271">
        <f>VLOOKUP(C592,'6'!C10:D59,2,0)</f>
        <v>0</v>
      </c>
      <c r="E592" s="317">
        <f t="shared" si="46"/>
        <v>327.61260000000004</v>
      </c>
      <c r="F592" s="272">
        <v>0.44500000000000001</v>
      </c>
      <c r="G592" s="273">
        <v>5.4285714285714284E-3</v>
      </c>
      <c r="H592" s="267">
        <f t="shared" si="48"/>
        <v>0</v>
      </c>
      <c r="I592" s="267">
        <f t="shared" si="49"/>
        <v>0</v>
      </c>
      <c r="J592" s="293">
        <v>163.80630000000002</v>
      </c>
      <c r="K592" s="272">
        <f t="shared" si="47"/>
        <v>136.50525000000002</v>
      </c>
      <c r="L592" s="292"/>
      <c r="M592" s="292"/>
    </row>
    <row r="593" spans="1:13" x14ac:dyDescent="0.2">
      <c r="A593" s="274">
        <v>592</v>
      </c>
      <c r="B593" s="269" t="s">
        <v>949</v>
      </c>
      <c r="C593" s="270" t="s">
        <v>950</v>
      </c>
      <c r="D593" s="271">
        <f>VLOOKUP(C593,'6'!C11:D60,2,0)</f>
        <v>0</v>
      </c>
      <c r="E593" s="317">
        <f t="shared" si="46"/>
        <v>331.14690000000002</v>
      </c>
      <c r="F593" s="272">
        <v>0.59</v>
      </c>
      <c r="G593" s="273">
        <v>6.9279999999999993E-3</v>
      </c>
      <c r="H593" s="267">
        <f t="shared" si="48"/>
        <v>0</v>
      </c>
      <c r="I593" s="267">
        <f t="shared" si="49"/>
        <v>0</v>
      </c>
      <c r="J593" s="293">
        <v>165.57345000000001</v>
      </c>
      <c r="K593" s="272">
        <f t="shared" si="47"/>
        <v>137.97787500000001</v>
      </c>
      <c r="L593" s="292"/>
      <c r="M593" s="292"/>
    </row>
    <row r="594" spans="1:13" x14ac:dyDescent="0.2">
      <c r="A594" s="268">
        <v>593</v>
      </c>
      <c r="B594" s="269" t="s">
        <v>951</v>
      </c>
      <c r="C594" s="270" t="s">
        <v>952</v>
      </c>
      <c r="D594" s="271">
        <f>VLOOKUP(C594,'6'!C12:D61,2,0)</f>
        <v>0</v>
      </c>
      <c r="E594" s="317">
        <f t="shared" si="46"/>
        <v>542.80799999999999</v>
      </c>
      <c r="F594" s="272">
        <v>0.75600000000000001</v>
      </c>
      <c r="G594" s="273">
        <v>1.0285687732342006E-2</v>
      </c>
      <c r="H594" s="267">
        <f t="shared" si="48"/>
        <v>0</v>
      </c>
      <c r="I594" s="267">
        <f t="shared" si="49"/>
        <v>0</v>
      </c>
      <c r="J594" s="293">
        <v>271.404</v>
      </c>
      <c r="K594" s="272">
        <f t="shared" si="47"/>
        <v>226.17000000000002</v>
      </c>
      <c r="L594" s="292"/>
      <c r="M594" s="292"/>
    </row>
    <row r="595" spans="1:13" x14ac:dyDescent="0.2">
      <c r="A595" s="274">
        <v>594</v>
      </c>
      <c r="B595" s="269" t="s">
        <v>953</v>
      </c>
      <c r="C595" s="270" t="s">
        <v>1189</v>
      </c>
      <c r="D595" s="271">
        <f>VLOOKUP(C595,'6'!C13:D62,2,0)</f>
        <v>0</v>
      </c>
      <c r="E595" s="317">
        <f t="shared" si="46"/>
        <v>201.79530000000003</v>
      </c>
      <c r="F595" s="272">
        <v>0.32500000000000001</v>
      </c>
      <c r="G595" s="273">
        <v>6.0000000000000001E-3</v>
      </c>
      <c r="H595" s="267">
        <f t="shared" si="48"/>
        <v>0</v>
      </c>
      <c r="I595" s="267">
        <f t="shared" si="49"/>
        <v>0</v>
      </c>
      <c r="J595" s="293">
        <v>100.89765000000001</v>
      </c>
      <c r="K595" s="272">
        <f t="shared" si="47"/>
        <v>84.081375000000008</v>
      </c>
      <c r="L595" s="292"/>
      <c r="M595" s="292"/>
    </row>
    <row r="596" spans="1:13" x14ac:dyDescent="0.2">
      <c r="A596" s="268">
        <v>595</v>
      </c>
      <c r="B596" s="269" t="s">
        <v>954</v>
      </c>
      <c r="C596" s="270" t="s">
        <v>1190</v>
      </c>
      <c r="D596" s="271">
        <f>VLOOKUP(C596,'6'!C14:D63,2,0)</f>
        <v>0</v>
      </c>
      <c r="E596" s="317">
        <f t="shared" si="46"/>
        <v>309.97890000000001</v>
      </c>
      <c r="F596" s="272">
        <v>0.56599999999999995</v>
      </c>
      <c r="G596" s="273">
        <v>8.0000000000000002E-3</v>
      </c>
      <c r="H596" s="267">
        <f t="shared" si="48"/>
        <v>0</v>
      </c>
      <c r="I596" s="267">
        <f t="shared" si="49"/>
        <v>0</v>
      </c>
      <c r="J596" s="293">
        <v>154.98945000000001</v>
      </c>
      <c r="K596" s="272">
        <f t="shared" si="47"/>
        <v>129.15787500000002</v>
      </c>
      <c r="L596" s="292"/>
      <c r="M596" s="292"/>
    </row>
    <row r="597" spans="1:13" x14ac:dyDescent="0.2">
      <c r="A597" s="274">
        <v>596</v>
      </c>
      <c r="B597" s="269" t="s">
        <v>955</v>
      </c>
      <c r="C597" s="270" t="s">
        <v>956</v>
      </c>
      <c r="D597" s="271">
        <f>VLOOKUP(C597,'6'!C15:D64,2,0)</f>
        <v>0</v>
      </c>
      <c r="E597" s="317">
        <f t="shared" si="46"/>
        <v>447.49530000000004</v>
      </c>
      <c r="F597" s="272">
        <v>0.61</v>
      </c>
      <c r="G597" s="273">
        <v>8.9999999999999993E-3</v>
      </c>
      <c r="H597" s="267">
        <f t="shared" si="48"/>
        <v>0</v>
      </c>
      <c r="I597" s="267">
        <f t="shared" si="49"/>
        <v>0</v>
      </c>
      <c r="J597" s="293">
        <v>223.74765000000002</v>
      </c>
      <c r="K597" s="272">
        <f t="shared" si="47"/>
        <v>186.45637500000004</v>
      </c>
      <c r="L597" s="292"/>
      <c r="M597" s="292"/>
    </row>
    <row r="598" spans="1:13" x14ac:dyDescent="0.2">
      <c r="A598" s="268">
        <v>597</v>
      </c>
      <c r="B598" s="269" t="s">
        <v>957</v>
      </c>
      <c r="C598" s="270" t="s">
        <v>958</v>
      </c>
      <c r="D598" s="271">
        <f>VLOOKUP(C598,'6'!C16:D65,2,0)</f>
        <v>0</v>
      </c>
      <c r="E598" s="317">
        <f t="shared" si="46"/>
        <v>556.54830000000004</v>
      </c>
      <c r="F598" s="272">
        <v>1.0780000000000001</v>
      </c>
      <c r="G598" s="273">
        <v>1.7499999999999998E-2</v>
      </c>
      <c r="H598" s="267">
        <f t="shared" si="48"/>
        <v>0</v>
      </c>
      <c r="I598" s="267">
        <f t="shared" si="49"/>
        <v>0</v>
      </c>
      <c r="J598" s="293">
        <v>278.27415000000002</v>
      </c>
      <c r="K598" s="272">
        <f t="shared" si="47"/>
        <v>231.89512500000004</v>
      </c>
      <c r="L598" s="292"/>
      <c r="M598" s="292"/>
    </row>
    <row r="599" spans="1:13" x14ac:dyDescent="0.2">
      <c r="A599" s="274">
        <v>598</v>
      </c>
      <c r="B599" s="269" t="s">
        <v>959</v>
      </c>
      <c r="C599" s="270" t="s">
        <v>960</v>
      </c>
      <c r="D599" s="271">
        <f>VLOOKUP(C599,'6'!C17:D66,2,0)</f>
        <v>0</v>
      </c>
      <c r="E599" s="317">
        <f t="shared" si="46"/>
        <v>819.23939999999993</v>
      </c>
      <c r="F599" s="272">
        <v>1.526</v>
      </c>
      <c r="G599" s="273">
        <v>2.5833333333333333E-2</v>
      </c>
      <c r="H599" s="267">
        <f t="shared" si="48"/>
        <v>0</v>
      </c>
      <c r="I599" s="267">
        <f t="shared" si="49"/>
        <v>0</v>
      </c>
      <c r="J599" s="293">
        <v>409.61969999999997</v>
      </c>
      <c r="K599" s="272">
        <f t="shared" si="47"/>
        <v>341.34974999999997</v>
      </c>
      <c r="L599" s="292"/>
      <c r="M599" s="292"/>
    </row>
    <row r="600" spans="1:13" x14ac:dyDescent="0.2">
      <c r="A600" s="268">
        <v>599</v>
      </c>
      <c r="B600" s="269" t="s">
        <v>961</v>
      </c>
      <c r="C600" s="270" t="s">
        <v>962</v>
      </c>
      <c r="D600" s="271">
        <f>VLOOKUP(C600,'6'!C18:D67,2,0)</f>
        <v>0</v>
      </c>
      <c r="E600" s="317">
        <f t="shared" si="46"/>
        <v>920.29770000000008</v>
      </c>
      <c r="F600" s="272">
        <v>2.0859999999999999</v>
      </c>
      <c r="G600" s="273">
        <v>3.4000000000000002E-2</v>
      </c>
      <c r="H600" s="267">
        <f t="shared" si="48"/>
        <v>0</v>
      </c>
      <c r="I600" s="267">
        <f t="shared" si="49"/>
        <v>0</v>
      </c>
      <c r="J600" s="293">
        <v>460.14885000000004</v>
      </c>
      <c r="K600" s="272">
        <f t="shared" si="47"/>
        <v>383.45737500000007</v>
      </c>
      <c r="L600" s="292"/>
      <c r="M600" s="292"/>
    </row>
    <row r="601" spans="1:13" x14ac:dyDescent="0.2">
      <c r="A601" s="274">
        <v>600</v>
      </c>
      <c r="B601" s="269" t="s">
        <v>963</v>
      </c>
      <c r="C601" s="270" t="s">
        <v>964</v>
      </c>
      <c r="D601" s="271">
        <f>VLOOKUP(C601,'6'!C19:D68,2,0)</f>
        <v>0</v>
      </c>
      <c r="E601" s="317">
        <f t="shared" si="46"/>
        <v>1507.6908000000003</v>
      </c>
      <c r="F601" s="272">
        <v>3.044</v>
      </c>
      <c r="G601" s="273">
        <v>5.0332278481012654E-2</v>
      </c>
      <c r="H601" s="267">
        <f t="shared" si="48"/>
        <v>0</v>
      </c>
      <c r="I601" s="267">
        <f t="shared" si="49"/>
        <v>0</v>
      </c>
      <c r="J601" s="293">
        <v>753.84540000000015</v>
      </c>
      <c r="K601" s="272">
        <f t="shared" si="47"/>
        <v>628.20450000000017</v>
      </c>
      <c r="L601" s="292"/>
      <c r="M601" s="292"/>
    </row>
    <row r="602" spans="1:13" x14ac:dyDescent="0.2">
      <c r="A602" s="268">
        <v>601</v>
      </c>
      <c r="B602" s="269" t="s">
        <v>965</v>
      </c>
      <c r="C602" s="270" t="s">
        <v>1191</v>
      </c>
      <c r="D602" s="271">
        <f>VLOOKUP(C602,'6'!C20:D69,2,0)</f>
        <v>0</v>
      </c>
      <c r="E602" s="317">
        <f t="shared" si="46"/>
        <v>24.12</v>
      </c>
      <c r="F602" s="272">
        <v>1.6999999999999998E-2</v>
      </c>
      <c r="G602" s="273">
        <v>1.3333333333333334E-4</v>
      </c>
      <c r="H602" s="267">
        <f t="shared" si="48"/>
        <v>0</v>
      </c>
      <c r="I602" s="267">
        <f t="shared" si="49"/>
        <v>0</v>
      </c>
      <c r="J602" s="293">
        <v>12.06</v>
      </c>
      <c r="K602" s="272">
        <f t="shared" si="47"/>
        <v>10.050000000000001</v>
      </c>
      <c r="L602" s="292"/>
      <c r="M602" s="292"/>
    </row>
    <row r="603" spans="1:13" x14ac:dyDescent="0.2">
      <c r="A603" s="274">
        <v>602</v>
      </c>
      <c r="B603" s="269" t="s">
        <v>966</v>
      </c>
      <c r="C603" s="270" t="s">
        <v>1192</v>
      </c>
      <c r="D603" s="271">
        <f>VLOOKUP(C603,'6'!C21:D70,2,0)</f>
        <v>0</v>
      </c>
      <c r="E603" s="317">
        <f t="shared" si="46"/>
        <v>47.8</v>
      </c>
      <c r="F603" s="272">
        <v>6.5000000000000002E-2</v>
      </c>
      <c r="G603" s="273">
        <v>7.5999999999999993E-4</v>
      </c>
      <c r="H603" s="267">
        <f t="shared" si="48"/>
        <v>0</v>
      </c>
      <c r="I603" s="267">
        <f t="shared" si="49"/>
        <v>0</v>
      </c>
      <c r="J603" s="293">
        <v>23.9</v>
      </c>
      <c r="K603" s="272">
        <f t="shared" si="47"/>
        <v>19.916666666666668</v>
      </c>
      <c r="L603" s="292"/>
      <c r="M603" s="292"/>
    </row>
    <row r="604" spans="1:13" x14ac:dyDescent="0.2">
      <c r="A604" s="268">
        <v>603</v>
      </c>
      <c r="B604" s="269" t="s">
        <v>967</v>
      </c>
      <c r="C604" s="270" t="s">
        <v>1193</v>
      </c>
      <c r="D604" s="271">
        <f>VLOOKUP(C604,'6'!C22:D71,2,0)</f>
        <v>0</v>
      </c>
      <c r="E604" s="317">
        <f t="shared" si="46"/>
        <v>18.98</v>
      </c>
      <c r="F604" s="272">
        <v>2.2000000000000002E-2</v>
      </c>
      <c r="G604" s="273">
        <v>1.2666666666666666E-4</v>
      </c>
      <c r="H604" s="267">
        <f t="shared" si="48"/>
        <v>0</v>
      </c>
      <c r="I604" s="267">
        <f t="shared" si="49"/>
        <v>0</v>
      </c>
      <c r="J604" s="293">
        <v>9.49</v>
      </c>
      <c r="K604" s="272">
        <f t="shared" si="47"/>
        <v>7.9083333333333341</v>
      </c>
      <c r="L604" s="292"/>
      <c r="M604" s="292"/>
    </row>
    <row r="605" spans="1:13" x14ac:dyDescent="0.2">
      <c r="A605" s="274">
        <v>604</v>
      </c>
      <c r="B605" s="269" t="s">
        <v>968</v>
      </c>
      <c r="C605" s="270" t="s">
        <v>1194</v>
      </c>
      <c r="D605" s="271">
        <f>VLOOKUP(C605,'6'!C23:D72,2,0)</f>
        <v>0</v>
      </c>
      <c r="E605" s="317">
        <f t="shared" si="46"/>
        <v>37.479999999999997</v>
      </c>
      <c r="F605" s="272">
        <v>0.03</v>
      </c>
      <c r="G605" s="273">
        <v>2.793103448275862E-4</v>
      </c>
      <c r="H605" s="267">
        <f t="shared" si="48"/>
        <v>0</v>
      </c>
      <c r="I605" s="267">
        <f t="shared" si="49"/>
        <v>0</v>
      </c>
      <c r="J605" s="293">
        <v>18.739999999999998</v>
      </c>
      <c r="K605" s="272">
        <f t="shared" si="47"/>
        <v>15.616666666666665</v>
      </c>
      <c r="L605" s="292"/>
      <c r="M605" s="292"/>
    </row>
    <row r="606" spans="1:13" x14ac:dyDescent="0.2">
      <c r="A606" s="268">
        <v>605</v>
      </c>
      <c r="B606" s="269" t="s">
        <v>969</v>
      </c>
      <c r="C606" s="270" t="s">
        <v>970</v>
      </c>
      <c r="D606" s="271">
        <f>VLOOKUP(C606,'6'!C24:D73,2,0)</f>
        <v>0</v>
      </c>
      <c r="E606" s="317">
        <f t="shared" si="46"/>
        <v>58.74</v>
      </c>
      <c r="F606" s="272">
        <v>0.09</v>
      </c>
      <c r="G606" s="273">
        <v>6.3636363636363641E-4</v>
      </c>
      <c r="H606" s="267">
        <f t="shared" si="48"/>
        <v>0</v>
      </c>
      <c r="I606" s="267">
        <f t="shared" si="49"/>
        <v>0</v>
      </c>
      <c r="J606" s="293">
        <v>29.37</v>
      </c>
      <c r="K606" s="272">
        <f t="shared" si="47"/>
        <v>24.475000000000001</v>
      </c>
      <c r="L606" s="292"/>
      <c r="M606" s="292"/>
    </row>
    <row r="607" spans="1:13" x14ac:dyDescent="0.2">
      <c r="A607" s="274">
        <v>606</v>
      </c>
      <c r="B607" s="269" t="s">
        <v>971</v>
      </c>
      <c r="C607" s="270" t="s">
        <v>1195</v>
      </c>
      <c r="D607" s="271">
        <f>VLOOKUP(C607,'6'!C25:D74,2,0)</f>
        <v>0</v>
      </c>
      <c r="E607" s="317">
        <f t="shared" si="46"/>
        <v>206.34</v>
      </c>
      <c r="F607" s="272">
        <v>0.216</v>
      </c>
      <c r="G607" s="273">
        <v>4.2857868020304566E-3</v>
      </c>
      <c r="H607" s="267">
        <f t="shared" si="48"/>
        <v>0</v>
      </c>
      <c r="I607" s="267">
        <f t="shared" si="49"/>
        <v>0</v>
      </c>
      <c r="J607" s="293">
        <v>103.17</v>
      </c>
      <c r="K607" s="272">
        <f t="shared" si="47"/>
        <v>85.975000000000009</v>
      </c>
      <c r="L607" s="292"/>
      <c r="M607" s="292"/>
    </row>
    <row r="608" spans="1:13" x14ac:dyDescent="0.2">
      <c r="A608" s="268">
        <v>607</v>
      </c>
      <c r="B608" s="269" t="s">
        <v>972</v>
      </c>
      <c r="C608" s="270" t="s">
        <v>1196</v>
      </c>
      <c r="D608" s="271">
        <f>VLOOKUP(C608,'6'!C26:D75,2,0)</f>
        <v>0</v>
      </c>
      <c r="E608" s="317">
        <f t="shared" si="46"/>
        <v>250.58</v>
      </c>
      <c r="F608" s="272">
        <v>0.19</v>
      </c>
      <c r="G608" s="273">
        <v>3.1579354838709678E-3</v>
      </c>
      <c r="H608" s="267">
        <f t="shared" si="48"/>
        <v>0</v>
      </c>
      <c r="I608" s="267">
        <f t="shared" si="49"/>
        <v>0</v>
      </c>
      <c r="J608" s="293">
        <v>125.29</v>
      </c>
      <c r="K608" s="272">
        <f t="shared" si="47"/>
        <v>104.40833333333335</v>
      </c>
      <c r="L608" s="292"/>
      <c r="M608" s="292"/>
    </row>
    <row r="609" spans="1:13" x14ac:dyDescent="0.2">
      <c r="A609" s="274">
        <v>608</v>
      </c>
      <c r="B609" s="269" t="s">
        <v>973</v>
      </c>
      <c r="C609" s="270" t="s">
        <v>1197</v>
      </c>
      <c r="D609" s="271">
        <f>VLOOKUP(C609,'6'!C27:D76,2,0)</f>
        <v>0</v>
      </c>
      <c r="E609" s="317">
        <f t="shared" si="46"/>
        <v>65.16</v>
      </c>
      <c r="F609" s="272">
        <v>0.04</v>
      </c>
      <c r="G609" s="273">
        <v>4.75E-4</v>
      </c>
      <c r="H609" s="267">
        <f t="shared" si="48"/>
        <v>0</v>
      </c>
      <c r="I609" s="267">
        <f t="shared" si="49"/>
        <v>0</v>
      </c>
      <c r="J609" s="293">
        <v>32.58</v>
      </c>
      <c r="K609" s="272">
        <f t="shared" si="47"/>
        <v>27.15</v>
      </c>
      <c r="L609" s="292"/>
      <c r="M609" s="292"/>
    </row>
    <row r="610" spans="1:13" x14ac:dyDescent="0.2">
      <c r="A610" s="268">
        <v>609</v>
      </c>
      <c r="B610" s="269" t="s">
        <v>974</v>
      </c>
      <c r="C610" s="270" t="s">
        <v>1198</v>
      </c>
      <c r="D610" s="271">
        <f>VLOOKUP(C610,'6'!C28:D77,2,0)</f>
        <v>0</v>
      </c>
      <c r="E610" s="317">
        <f t="shared" si="46"/>
        <v>122</v>
      </c>
      <c r="F610" s="272">
        <v>0.125</v>
      </c>
      <c r="G610" s="273">
        <v>2E-3</v>
      </c>
      <c r="H610" s="267">
        <f t="shared" si="48"/>
        <v>0</v>
      </c>
      <c r="I610" s="267">
        <f t="shared" si="49"/>
        <v>0</v>
      </c>
      <c r="J610" s="293">
        <v>61</v>
      </c>
      <c r="K610" s="272">
        <f t="shared" si="47"/>
        <v>50.833333333333336</v>
      </c>
      <c r="L610" s="292"/>
      <c r="M610" s="292"/>
    </row>
    <row r="611" spans="1:13" x14ac:dyDescent="0.2">
      <c r="A611" s="274">
        <v>610</v>
      </c>
      <c r="B611" s="269" t="s">
        <v>975</v>
      </c>
      <c r="C611" s="270" t="s">
        <v>1199</v>
      </c>
      <c r="D611" s="271">
        <f>VLOOKUP(C611,'6'!C29:D78,2,0)</f>
        <v>0</v>
      </c>
      <c r="E611" s="317">
        <f t="shared" si="46"/>
        <v>43.16</v>
      </c>
      <c r="F611" s="272">
        <v>3.6000000000000004E-2</v>
      </c>
      <c r="G611" s="273">
        <v>1.6001834021091245E-3</v>
      </c>
      <c r="H611" s="267">
        <f t="shared" si="48"/>
        <v>0</v>
      </c>
      <c r="I611" s="267">
        <f t="shared" si="49"/>
        <v>0</v>
      </c>
      <c r="J611" s="293">
        <v>21.58</v>
      </c>
      <c r="K611" s="272">
        <f t="shared" si="47"/>
        <v>17.983333333333334</v>
      </c>
      <c r="L611" s="292"/>
      <c r="M611" s="292"/>
    </row>
    <row r="612" spans="1:13" x14ac:dyDescent="0.2">
      <c r="A612" s="268">
        <v>611</v>
      </c>
      <c r="B612" s="269" t="s">
        <v>976</v>
      </c>
      <c r="C612" s="270" t="s">
        <v>1200</v>
      </c>
      <c r="D612" s="271">
        <f>VLOOKUP(C612,'6'!C30:D79,2,0)</f>
        <v>0</v>
      </c>
      <c r="E612" s="317">
        <f t="shared" si="46"/>
        <v>130.97999999999999</v>
      </c>
      <c r="F612" s="272">
        <v>0.155</v>
      </c>
      <c r="G612" s="273">
        <v>3.0000000000000001E-3</v>
      </c>
      <c r="H612" s="267">
        <f t="shared" si="48"/>
        <v>0</v>
      </c>
      <c r="I612" s="267">
        <f t="shared" si="49"/>
        <v>0</v>
      </c>
      <c r="J612" s="293">
        <v>65.489999999999995</v>
      </c>
      <c r="K612" s="272">
        <f t="shared" si="47"/>
        <v>54.574999999999996</v>
      </c>
      <c r="L612" s="292"/>
      <c r="M612" s="292"/>
    </row>
    <row r="613" spans="1:13" x14ac:dyDescent="0.2">
      <c r="A613" s="274">
        <v>612</v>
      </c>
      <c r="B613" s="269" t="s">
        <v>977</v>
      </c>
      <c r="C613" s="270" t="s">
        <v>1201</v>
      </c>
      <c r="D613" s="271">
        <f>VLOOKUP(C613,'6'!C32:D80,2,0)</f>
        <v>0</v>
      </c>
      <c r="E613" s="317">
        <f t="shared" si="46"/>
        <v>43.16</v>
      </c>
      <c r="F613" s="272">
        <v>4.2000000000000003E-2</v>
      </c>
      <c r="G613" s="273">
        <v>5.0654837346852564E-4</v>
      </c>
      <c r="H613" s="267">
        <f t="shared" si="48"/>
        <v>0</v>
      </c>
      <c r="I613" s="267">
        <f t="shared" si="49"/>
        <v>0</v>
      </c>
      <c r="J613" s="293">
        <v>21.58</v>
      </c>
      <c r="K613" s="272">
        <f t="shared" si="47"/>
        <v>17.983333333333334</v>
      </c>
      <c r="L613" s="292"/>
      <c r="M613" s="292"/>
    </row>
    <row r="614" spans="1:13" x14ac:dyDescent="0.2">
      <c r="A614" s="268">
        <v>613</v>
      </c>
      <c r="B614" s="269" t="s">
        <v>978</v>
      </c>
      <c r="C614" s="270" t="s">
        <v>1202</v>
      </c>
      <c r="D614" s="271">
        <f>VLOOKUP(C614,'6'!C33:D81,2,0)</f>
        <v>0</v>
      </c>
      <c r="E614" s="317">
        <f t="shared" si="46"/>
        <v>133.24</v>
      </c>
      <c r="F614" s="272">
        <v>0.182</v>
      </c>
      <c r="G614" s="273">
        <v>3.5291479820627803E-3</v>
      </c>
      <c r="H614" s="267">
        <f t="shared" si="48"/>
        <v>0</v>
      </c>
      <c r="I614" s="267">
        <f t="shared" si="49"/>
        <v>0</v>
      </c>
      <c r="J614" s="293">
        <v>66.62</v>
      </c>
      <c r="K614" s="272">
        <f t="shared" si="47"/>
        <v>55.516666666666673</v>
      </c>
      <c r="L614" s="292"/>
      <c r="M614" s="292"/>
    </row>
    <row r="615" spans="1:13" x14ac:dyDescent="0.2">
      <c r="A615" s="274">
        <v>614</v>
      </c>
      <c r="B615" s="269" t="s">
        <v>979</v>
      </c>
      <c r="C615" s="270" t="s">
        <v>1203</v>
      </c>
      <c r="D615" s="271">
        <f>VLOOKUP(C615,'6'!C34:D82,2,0)</f>
        <v>0</v>
      </c>
      <c r="E615" s="317">
        <f t="shared" si="46"/>
        <v>96.48</v>
      </c>
      <c r="F615" s="272">
        <v>0.11399999999999999</v>
      </c>
      <c r="G615" s="273">
        <v>1.3329646017699115E-3</v>
      </c>
      <c r="H615" s="267">
        <f t="shared" si="48"/>
        <v>0</v>
      </c>
      <c r="I615" s="267">
        <f t="shared" si="49"/>
        <v>0</v>
      </c>
      <c r="J615" s="293">
        <v>48.24</v>
      </c>
      <c r="K615" s="272">
        <f t="shared" si="47"/>
        <v>40.200000000000003</v>
      </c>
      <c r="L615" s="292"/>
      <c r="M615" s="292"/>
    </row>
    <row r="616" spans="1:13" x14ac:dyDescent="0.2">
      <c r="A616" s="268">
        <v>615</v>
      </c>
      <c r="B616" s="269" t="s">
        <v>980</v>
      </c>
      <c r="C616" s="270" t="s">
        <v>981</v>
      </c>
      <c r="D616" s="271">
        <f>VLOOKUP(C616,'6'!C35:D83,2,0)</f>
        <v>0</v>
      </c>
      <c r="E616" s="317">
        <f t="shared" si="46"/>
        <v>138.52000000000001</v>
      </c>
      <c r="F616" s="272">
        <v>5.3000000000000005E-2</v>
      </c>
      <c r="G616" s="273">
        <v>6.0001501726986031E-4</v>
      </c>
      <c r="H616" s="267">
        <f t="shared" si="48"/>
        <v>0</v>
      </c>
      <c r="I616" s="267">
        <f t="shared" si="49"/>
        <v>0</v>
      </c>
      <c r="J616" s="293">
        <v>69.260000000000005</v>
      </c>
      <c r="K616" s="272">
        <f t="shared" si="47"/>
        <v>57.716666666666676</v>
      </c>
      <c r="L616" s="292"/>
      <c r="M616" s="292"/>
    </row>
    <row r="617" spans="1:13" x14ac:dyDescent="0.2">
      <c r="A617" s="274">
        <v>616</v>
      </c>
      <c r="B617" s="269" t="s">
        <v>982</v>
      </c>
      <c r="C617" s="270" t="s">
        <v>1204</v>
      </c>
      <c r="D617" s="271">
        <f>VLOOKUP(C617,'6'!C36:D84,2,0)</f>
        <v>0</v>
      </c>
      <c r="E617" s="317">
        <f t="shared" si="46"/>
        <v>237.08</v>
      </c>
      <c r="F617" s="272">
        <v>0.246</v>
      </c>
      <c r="G617" s="273">
        <v>5.9999999999999993E-3</v>
      </c>
      <c r="H617" s="267">
        <f t="shared" si="48"/>
        <v>0</v>
      </c>
      <c r="I617" s="267">
        <f t="shared" si="49"/>
        <v>0</v>
      </c>
      <c r="J617" s="293">
        <v>118.54</v>
      </c>
      <c r="K617" s="272">
        <f t="shared" si="47"/>
        <v>98.783333333333346</v>
      </c>
      <c r="L617" s="292"/>
      <c r="M617" s="292"/>
    </row>
    <row r="618" spans="1:13" x14ac:dyDescent="0.2">
      <c r="A618" s="268">
        <v>617</v>
      </c>
      <c r="B618" s="269" t="s">
        <v>983</v>
      </c>
      <c r="C618" s="270" t="s">
        <v>1205</v>
      </c>
      <c r="D618" s="271">
        <f>VLOOKUP(C618,'6'!C37:D85,2,0)</f>
        <v>0</v>
      </c>
      <c r="E618" s="317">
        <f t="shared" si="46"/>
        <v>82.76</v>
      </c>
      <c r="F618" s="272">
        <v>7.3999999999999996E-2</v>
      </c>
      <c r="G618" s="273">
        <v>9.5000000000000011E-4</v>
      </c>
      <c r="H618" s="267">
        <f t="shared" si="48"/>
        <v>0</v>
      </c>
      <c r="I618" s="267">
        <f t="shared" si="49"/>
        <v>0</v>
      </c>
      <c r="J618" s="293">
        <v>41.38</v>
      </c>
      <c r="K618" s="272">
        <f t="shared" si="47"/>
        <v>34.483333333333334</v>
      </c>
      <c r="L618" s="292"/>
      <c r="M618" s="292"/>
    </row>
    <row r="619" spans="1:13" x14ac:dyDescent="0.2">
      <c r="A619" s="274">
        <v>618</v>
      </c>
      <c r="B619" s="269" t="s">
        <v>984</v>
      </c>
      <c r="C619" s="270" t="s">
        <v>1206</v>
      </c>
      <c r="D619" s="271">
        <f>VLOOKUP(C619,'6'!C38:D86,2,0)</f>
        <v>0</v>
      </c>
      <c r="E619" s="317">
        <f t="shared" si="46"/>
        <v>172.56</v>
      </c>
      <c r="F619" s="272">
        <v>0.18999999999999997</v>
      </c>
      <c r="G619" s="273">
        <v>3.7499999999999999E-3</v>
      </c>
      <c r="H619" s="267">
        <f t="shared" ref="H619:H653" si="50">F619*D619</f>
        <v>0</v>
      </c>
      <c r="I619" s="267">
        <f t="shared" ref="I619:I653" si="51">G619*D619</f>
        <v>0</v>
      </c>
      <c r="J619" s="293">
        <v>86.28</v>
      </c>
      <c r="K619" s="272">
        <f t="shared" si="47"/>
        <v>71.900000000000006</v>
      </c>
      <c r="L619" s="292"/>
      <c r="M619" s="292"/>
    </row>
    <row r="620" spans="1:13" x14ac:dyDescent="0.2">
      <c r="A620" s="268">
        <v>619</v>
      </c>
      <c r="B620" s="269" t="s">
        <v>985</v>
      </c>
      <c r="C620" s="270" t="s">
        <v>1207</v>
      </c>
      <c r="D620" s="271">
        <f>VLOOKUP(C620,'6'!C39:D87,2,0)</f>
        <v>0</v>
      </c>
      <c r="E620" s="317">
        <f t="shared" si="46"/>
        <v>245.4</v>
      </c>
      <c r="F620" s="272">
        <v>0.33200000000000002</v>
      </c>
      <c r="G620" s="273">
        <v>7.5015974440894567E-3</v>
      </c>
      <c r="H620" s="267">
        <f t="shared" si="50"/>
        <v>0</v>
      </c>
      <c r="I620" s="267">
        <f t="shared" si="51"/>
        <v>0</v>
      </c>
      <c r="J620" s="293">
        <v>122.7</v>
      </c>
      <c r="K620" s="272">
        <f t="shared" si="47"/>
        <v>102.25</v>
      </c>
      <c r="L620" s="292"/>
      <c r="M620" s="292"/>
    </row>
    <row r="621" spans="1:13" x14ac:dyDescent="0.2">
      <c r="A621" s="274">
        <v>620</v>
      </c>
      <c r="B621" s="269" t="s">
        <v>986</v>
      </c>
      <c r="C621" s="270" t="s">
        <v>1208</v>
      </c>
      <c r="D621" s="271">
        <f>VLOOKUP(C621,'6'!C40:D88,2,0)</f>
        <v>0</v>
      </c>
      <c r="E621" s="317">
        <f t="shared" si="46"/>
        <v>82.76</v>
      </c>
      <c r="F621" s="272">
        <v>6.7000000000000004E-2</v>
      </c>
      <c r="G621" s="273">
        <v>7.041036717062635E-4</v>
      </c>
      <c r="H621" s="267">
        <f t="shared" si="50"/>
        <v>0</v>
      </c>
      <c r="I621" s="267">
        <f t="shared" si="51"/>
        <v>0</v>
      </c>
      <c r="J621" s="293">
        <v>41.38</v>
      </c>
      <c r="K621" s="272">
        <f t="shared" si="47"/>
        <v>34.483333333333334</v>
      </c>
      <c r="L621" s="292"/>
      <c r="M621" s="292"/>
    </row>
    <row r="622" spans="1:13" x14ac:dyDescent="0.2">
      <c r="A622" s="268">
        <v>621</v>
      </c>
      <c r="B622" s="269" t="s">
        <v>987</v>
      </c>
      <c r="C622" s="270" t="s">
        <v>1209</v>
      </c>
      <c r="D622" s="271">
        <f>VLOOKUP(C622,'6'!C41:D89,2,0)</f>
        <v>0</v>
      </c>
      <c r="E622" s="317">
        <f t="shared" si="46"/>
        <v>172.56</v>
      </c>
      <c r="F622" s="272">
        <v>0.17199999999999999</v>
      </c>
      <c r="G622" s="273">
        <v>3.1574923547400611E-3</v>
      </c>
      <c r="H622" s="267">
        <f t="shared" si="50"/>
        <v>0</v>
      </c>
      <c r="I622" s="267">
        <f t="shared" si="51"/>
        <v>0</v>
      </c>
      <c r="J622" s="293">
        <v>86.28</v>
      </c>
      <c r="K622" s="272">
        <f t="shared" si="47"/>
        <v>71.900000000000006</v>
      </c>
      <c r="L622" s="292"/>
      <c r="M622" s="292"/>
    </row>
    <row r="623" spans="1:13" x14ac:dyDescent="0.2">
      <c r="A623" s="274">
        <v>622</v>
      </c>
      <c r="B623" s="269" t="s">
        <v>988</v>
      </c>
      <c r="C623" s="270" t="s">
        <v>1210</v>
      </c>
      <c r="D623" s="271">
        <f>VLOOKUP(C623,'6'!C42:D90,2,0)</f>
        <v>0</v>
      </c>
      <c r="E623" s="317">
        <f t="shared" si="46"/>
        <v>247.24</v>
      </c>
      <c r="F623" s="272">
        <v>0.26200000000000001</v>
      </c>
      <c r="G623" s="273">
        <v>6.0000000000000001E-3</v>
      </c>
      <c r="H623" s="267">
        <f t="shared" si="50"/>
        <v>0</v>
      </c>
      <c r="I623" s="267">
        <f t="shared" si="51"/>
        <v>0</v>
      </c>
      <c r="J623" s="293">
        <v>123.62</v>
      </c>
      <c r="K623" s="272">
        <f t="shared" si="47"/>
        <v>103.01666666666668</v>
      </c>
      <c r="L623" s="292"/>
      <c r="M623" s="292"/>
    </row>
    <row r="624" spans="1:13" x14ac:dyDescent="0.2">
      <c r="A624" s="268">
        <v>623</v>
      </c>
      <c r="B624" s="269" t="s">
        <v>991</v>
      </c>
      <c r="C624" s="270" t="s">
        <v>992</v>
      </c>
      <c r="D624" s="271">
        <f>VLOOKUP(C624,'1'!C:D,2,0)</f>
        <v>0</v>
      </c>
      <c r="E624" s="317">
        <f t="shared" si="46"/>
        <v>44.231999999999999</v>
      </c>
      <c r="F624" s="272">
        <v>0.26200000000000001</v>
      </c>
      <c r="G624" s="273">
        <v>6.0000000000000001E-3</v>
      </c>
      <c r="H624" s="267">
        <f t="shared" ref="H624:H635" si="52">F624*D624</f>
        <v>0</v>
      </c>
      <c r="I624" s="267">
        <f t="shared" ref="I624:I635" si="53">G624*D624</f>
        <v>0</v>
      </c>
      <c r="J624" s="293">
        <v>22.116</v>
      </c>
      <c r="K624" s="272">
        <f t="shared" ref="K624:K635" si="54">J624/1.2</f>
        <v>18.43</v>
      </c>
      <c r="L624" s="292"/>
      <c r="M624" s="292"/>
    </row>
    <row r="625" spans="1:14" x14ac:dyDescent="0.2">
      <c r="A625" s="274">
        <v>624</v>
      </c>
      <c r="B625" s="269" t="s">
        <v>993</v>
      </c>
      <c r="C625" s="270" t="s">
        <v>994</v>
      </c>
      <c r="D625" s="271">
        <f>VLOOKUP(C625,'1'!C:D,2,0)</f>
        <v>0</v>
      </c>
      <c r="E625" s="317">
        <f t="shared" si="46"/>
        <v>44.231999999999999</v>
      </c>
      <c r="F625" s="272">
        <v>0.26200000000000001</v>
      </c>
      <c r="G625" s="273">
        <v>6.0000000000000001E-3</v>
      </c>
      <c r="H625" s="267">
        <f t="shared" si="52"/>
        <v>0</v>
      </c>
      <c r="I625" s="267">
        <f t="shared" si="53"/>
        <v>0</v>
      </c>
      <c r="J625" s="293">
        <v>22.116</v>
      </c>
      <c r="K625" s="272">
        <f t="shared" si="54"/>
        <v>18.43</v>
      </c>
      <c r="L625" s="292"/>
      <c r="M625" s="292"/>
    </row>
    <row r="626" spans="1:14" x14ac:dyDescent="0.2">
      <c r="A626" s="268">
        <v>625</v>
      </c>
      <c r="B626" s="269" t="s">
        <v>995</v>
      </c>
      <c r="C626" s="270" t="s">
        <v>996</v>
      </c>
      <c r="D626" s="271">
        <f>VLOOKUP(C626,'1'!C:D,2,0)</f>
        <v>0</v>
      </c>
      <c r="E626" s="317">
        <f t="shared" si="46"/>
        <v>59.897599999999997</v>
      </c>
      <c r="F626" s="272">
        <v>0.26200000000000001</v>
      </c>
      <c r="G626" s="273">
        <v>6.0000000000000001E-3</v>
      </c>
      <c r="H626" s="267">
        <f t="shared" si="52"/>
        <v>0</v>
      </c>
      <c r="I626" s="267">
        <f t="shared" si="53"/>
        <v>0</v>
      </c>
      <c r="J626" s="293">
        <v>29.948799999999999</v>
      </c>
      <c r="K626" s="272">
        <f t="shared" si="54"/>
        <v>24.957333333333334</v>
      </c>
      <c r="L626" s="292"/>
      <c r="M626" s="292"/>
    </row>
    <row r="627" spans="1:14" x14ac:dyDescent="0.2">
      <c r="A627" s="274">
        <v>626</v>
      </c>
      <c r="B627" s="269" t="s">
        <v>997</v>
      </c>
      <c r="C627" s="270" t="s">
        <v>998</v>
      </c>
      <c r="D627" s="271">
        <f>VLOOKUP(C627,'1'!C:D,2,0)</f>
        <v>0</v>
      </c>
      <c r="E627" s="317">
        <f t="shared" si="46"/>
        <v>59.897599999999997</v>
      </c>
      <c r="F627" s="272">
        <v>0.26200000000000001</v>
      </c>
      <c r="G627" s="273">
        <v>6.0000000000000001E-3</v>
      </c>
      <c r="H627" s="267">
        <f t="shared" si="52"/>
        <v>0</v>
      </c>
      <c r="I627" s="267">
        <f t="shared" si="53"/>
        <v>0</v>
      </c>
      <c r="J627" s="293">
        <v>29.948799999999999</v>
      </c>
      <c r="K627" s="272">
        <f t="shared" si="54"/>
        <v>24.957333333333334</v>
      </c>
      <c r="L627" s="292"/>
      <c r="M627" s="292"/>
    </row>
    <row r="628" spans="1:14" x14ac:dyDescent="0.2">
      <c r="A628" s="268">
        <v>627</v>
      </c>
      <c r="B628" s="269" t="s">
        <v>1003</v>
      </c>
      <c r="C628" s="270" t="s">
        <v>1004</v>
      </c>
      <c r="D628" s="271">
        <f>VLOOKUP(C628,'1'!C:D,2,0)</f>
        <v>0</v>
      </c>
      <c r="E628" s="317">
        <f t="shared" si="46"/>
        <v>8.14</v>
      </c>
      <c r="F628" s="272">
        <v>0.26200000000000001</v>
      </c>
      <c r="G628" s="273">
        <v>6.0000000000000001E-3</v>
      </c>
      <c r="H628" s="267">
        <f t="shared" si="52"/>
        <v>0</v>
      </c>
      <c r="I628" s="267">
        <f t="shared" si="53"/>
        <v>0</v>
      </c>
      <c r="J628" s="293">
        <v>4.07</v>
      </c>
      <c r="K628" s="272">
        <f t="shared" si="54"/>
        <v>3.3916666666666671</v>
      </c>
      <c r="L628" s="292"/>
      <c r="M628" s="292"/>
    </row>
    <row r="629" spans="1:14" x14ac:dyDescent="0.2">
      <c r="A629" s="274">
        <v>628</v>
      </c>
      <c r="B629" s="269" t="s">
        <v>1005</v>
      </c>
      <c r="C629" s="270" t="s">
        <v>1006</v>
      </c>
      <c r="D629" s="271">
        <f>VLOOKUP(C629,'1'!C:D,2,0)</f>
        <v>0</v>
      </c>
      <c r="E629" s="317">
        <f t="shared" si="46"/>
        <v>3.84</v>
      </c>
      <c r="F629" s="272">
        <v>0.26200000000000001</v>
      </c>
      <c r="G629" s="273">
        <v>6.0000000000000001E-3</v>
      </c>
      <c r="H629" s="267">
        <f t="shared" si="52"/>
        <v>0</v>
      </c>
      <c r="I629" s="267">
        <f t="shared" si="53"/>
        <v>0</v>
      </c>
      <c r="J629" s="293">
        <v>1.92</v>
      </c>
      <c r="K629" s="272">
        <f t="shared" si="54"/>
        <v>1.6</v>
      </c>
      <c r="L629" s="292"/>
      <c r="M629" s="292"/>
    </row>
    <row r="630" spans="1:14" x14ac:dyDescent="0.2">
      <c r="A630" s="268">
        <v>629</v>
      </c>
      <c r="B630" s="269" t="s">
        <v>989</v>
      </c>
      <c r="C630" s="270" t="s">
        <v>990</v>
      </c>
      <c r="D630" s="271">
        <f>VLOOKUP(C630,'1'!C:D,2,0)</f>
        <v>0</v>
      </c>
      <c r="E630" s="317">
        <f t="shared" si="46"/>
        <v>44.231999999999999</v>
      </c>
      <c r="F630" s="272">
        <v>0.26200000000000001</v>
      </c>
      <c r="G630" s="273">
        <v>6.0000000000000001E-3</v>
      </c>
      <c r="H630" s="267">
        <f t="shared" si="52"/>
        <v>0</v>
      </c>
      <c r="I630" s="267">
        <f t="shared" si="53"/>
        <v>0</v>
      </c>
      <c r="J630" s="293">
        <v>22.116</v>
      </c>
      <c r="K630" s="272">
        <f t="shared" si="54"/>
        <v>18.43</v>
      </c>
      <c r="L630" s="292"/>
      <c r="M630" s="292"/>
    </row>
    <row r="631" spans="1:14" x14ac:dyDescent="0.2">
      <c r="A631" s="274">
        <v>630</v>
      </c>
      <c r="B631" s="269" t="s">
        <v>999</v>
      </c>
      <c r="C631" s="270" t="s">
        <v>1000</v>
      </c>
      <c r="D631" s="271">
        <f>VLOOKUP(C631,'1'!C:D,2,0)</f>
        <v>0</v>
      </c>
      <c r="E631" s="317">
        <f t="shared" si="46"/>
        <v>44.231999999999999</v>
      </c>
      <c r="F631" s="272">
        <v>0.26200000000000001</v>
      </c>
      <c r="G631" s="273">
        <v>6.0000000000000001E-3</v>
      </c>
      <c r="H631" s="267">
        <f t="shared" si="52"/>
        <v>0</v>
      </c>
      <c r="I631" s="267">
        <f t="shared" si="53"/>
        <v>0</v>
      </c>
      <c r="J631" s="293">
        <v>22.116</v>
      </c>
      <c r="K631" s="272">
        <f t="shared" si="54"/>
        <v>18.43</v>
      </c>
      <c r="L631" s="292"/>
      <c r="M631" s="292"/>
    </row>
    <row r="632" spans="1:14" x14ac:dyDescent="0.2">
      <c r="A632" s="268">
        <v>631</v>
      </c>
      <c r="B632" s="269" t="s">
        <v>1750</v>
      </c>
      <c r="C632" s="270" t="s">
        <v>1751</v>
      </c>
      <c r="D632" s="271">
        <f>VLOOKUP(C632,'1'!C:D,2,0)</f>
        <v>0</v>
      </c>
      <c r="E632" s="317">
        <f t="shared" si="46"/>
        <v>44.231999999999999</v>
      </c>
      <c r="F632" s="272">
        <v>0.26200000000000001</v>
      </c>
      <c r="G632" s="273">
        <v>6.0000000000000001E-3</v>
      </c>
      <c r="H632" s="267">
        <f t="shared" si="52"/>
        <v>0</v>
      </c>
      <c r="I632" s="267">
        <f t="shared" si="53"/>
        <v>0</v>
      </c>
      <c r="J632" s="293">
        <v>22.116</v>
      </c>
      <c r="K632" s="272">
        <f t="shared" si="54"/>
        <v>18.43</v>
      </c>
      <c r="L632" s="292"/>
      <c r="M632" s="292"/>
    </row>
    <row r="633" spans="1:14" x14ac:dyDescent="0.2">
      <c r="A633" s="274">
        <v>632</v>
      </c>
      <c r="B633" s="269" t="s">
        <v>1752</v>
      </c>
      <c r="C633" s="270" t="s">
        <v>1754</v>
      </c>
      <c r="D633" s="271">
        <f>VLOOKUP(C633,'1'!C:D,2,0)</f>
        <v>0</v>
      </c>
      <c r="E633" s="317">
        <f t="shared" si="46"/>
        <v>44.231999999999999</v>
      </c>
      <c r="F633" s="272">
        <v>0.26200000000000001</v>
      </c>
      <c r="G633" s="273">
        <v>6.0000000000000001E-3</v>
      </c>
      <c r="H633" s="267">
        <f t="shared" si="52"/>
        <v>0</v>
      </c>
      <c r="I633" s="267">
        <f t="shared" si="53"/>
        <v>0</v>
      </c>
      <c r="J633" s="293">
        <v>22.116</v>
      </c>
      <c r="K633" s="272">
        <f t="shared" si="54"/>
        <v>18.43</v>
      </c>
      <c r="L633" s="292"/>
      <c r="M633" s="292"/>
    </row>
    <row r="634" spans="1:14" x14ac:dyDescent="0.2">
      <c r="A634" s="268">
        <v>633</v>
      </c>
      <c r="B634" s="269" t="s">
        <v>1001</v>
      </c>
      <c r="C634" s="270" t="s">
        <v>1002</v>
      </c>
      <c r="D634" s="271">
        <f>VLOOKUP(C634,'1'!C:D,2,0)</f>
        <v>0</v>
      </c>
      <c r="E634" s="317">
        <f t="shared" si="46"/>
        <v>59.897599999999997</v>
      </c>
      <c r="F634" s="272">
        <v>0.26200000000000001</v>
      </c>
      <c r="G634" s="273">
        <v>6.0000000000000001E-3</v>
      </c>
      <c r="H634" s="267">
        <f t="shared" si="52"/>
        <v>0</v>
      </c>
      <c r="I634" s="267">
        <f t="shared" si="53"/>
        <v>0</v>
      </c>
      <c r="J634" s="293">
        <v>29.948799999999999</v>
      </c>
      <c r="K634" s="272">
        <f t="shared" si="54"/>
        <v>24.957333333333334</v>
      </c>
      <c r="L634" s="292"/>
      <c r="M634" s="292"/>
    </row>
    <row r="635" spans="1:14" x14ac:dyDescent="0.2">
      <c r="A635" s="274">
        <v>634</v>
      </c>
      <c r="B635" s="269" t="s">
        <v>1001</v>
      </c>
      <c r="C635" s="270" t="s">
        <v>1753</v>
      </c>
      <c r="D635" s="271">
        <f>VLOOKUP(C635,'1'!C:D,2,0)</f>
        <v>0</v>
      </c>
      <c r="E635" s="317">
        <f t="shared" si="46"/>
        <v>59.897599999999997</v>
      </c>
      <c r="F635" s="272">
        <v>0.26200000000000001</v>
      </c>
      <c r="G635" s="273">
        <v>6.0000000000000001E-3</v>
      </c>
      <c r="H635" s="267">
        <f t="shared" si="52"/>
        <v>0</v>
      </c>
      <c r="I635" s="267">
        <f t="shared" si="53"/>
        <v>0</v>
      </c>
      <c r="J635" s="293">
        <v>29.948799999999999</v>
      </c>
      <c r="K635" s="272">
        <f t="shared" si="54"/>
        <v>24.957333333333334</v>
      </c>
      <c r="L635" s="292"/>
      <c r="M635" s="292"/>
    </row>
    <row r="636" spans="1:14" x14ac:dyDescent="0.2">
      <c r="A636" s="268">
        <v>635</v>
      </c>
      <c r="B636" s="269" t="s">
        <v>1007</v>
      </c>
      <c r="C636" s="270" t="s">
        <v>1008</v>
      </c>
      <c r="D636" s="271">
        <f>VLOOKUP(C636,'9'!C6:D74,2,0)</f>
        <v>0</v>
      </c>
      <c r="E636" s="317">
        <f t="shared" si="46"/>
        <v>446.53140000000002</v>
      </c>
      <c r="F636" s="272">
        <v>4.8</v>
      </c>
      <c r="G636" s="273">
        <v>8.5000000000000006E-2</v>
      </c>
      <c r="H636" s="267">
        <f t="shared" si="50"/>
        <v>0</v>
      </c>
      <c r="I636" s="267">
        <f t="shared" si="51"/>
        <v>0</v>
      </c>
      <c r="J636" s="293">
        <v>223.26570000000001</v>
      </c>
      <c r="K636" s="272">
        <f t="shared" si="47"/>
        <v>186.05475000000001</v>
      </c>
      <c r="L636" s="292"/>
      <c r="M636" s="292"/>
      <c r="N636" s="291"/>
    </row>
    <row r="637" spans="1:14" x14ac:dyDescent="0.2">
      <c r="A637" s="274">
        <v>636</v>
      </c>
      <c r="B637" s="269" t="s">
        <v>1009</v>
      </c>
      <c r="C637" s="270" t="s">
        <v>1010</v>
      </c>
      <c r="D637" s="271">
        <f>VLOOKUP(C637,'9'!C7:D75,2,0)</f>
        <v>0</v>
      </c>
      <c r="E637" s="317">
        <f t="shared" si="46"/>
        <v>4731.7095000000008</v>
      </c>
      <c r="F637" s="272">
        <v>9.3000000000000007</v>
      </c>
      <c r="G637" s="273">
        <v>0.19</v>
      </c>
      <c r="H637" s="267">
        <f t="shared" si="50"/>
        <v>0</v>
      </c>
      <c r="I637" s="267">
        <f t="shared" si="51"/>
        <v>0</v>
      </c>
      <c r="J637" s="293">
        <v>2365.8547500000004</v>
      </c>
      <c r="K637" s="272">
        <f t="shared" si="47"/>
        <v>1971.5456250000004</v>
      </c>
      <c r="L637" s="292"/>
      <c r="M637" s="292"/>
    </row>
    <row r="638" spans="1:14" x14ac:dyDescent="0.2">
      <c r="A638" s="268">
        <v>637</v>
      </c>
      <c r="B638" s="269" t="s">
        <v>1011</v>
      </c>
      <c r="C638" s="270" t="s">
        <v>1012</v>
      </c>
      <c r="D638" s="271">
        <f>VLOOKUP(C638,'9'!C8:D76,2,0)</f>
        <v>0</v>
      </c>
      <c r="E638" s="317">
        <f t="shared" si="46"/>
        <v>8220.7251000000015</v>
      </c>
      <c r="F638" s="272">
        <v>16.5</v>
      </c>
      <c r="G638" s="273">
        <v>0.33500000000000002</v>
      </c>
      <c r="H638" s="267">
        <f t="shared" si="50"/>
        <v>0</v>
      </c>
      <c r="I638" s="267">
        <f t="shared" si="51"/>
        <v>0</v>
      </c>
      <c r="J638" s="293">
        <v>4110.3625500000007</v>
      </c>
      <c r="K638" s="272">
        <f t="shared" si="47"/>
        <v>3425.3021250000006</v>
      </c>
      <c r="L638" s="292"/>
      <c r="M638" s="292"/>
    </row>
    <row r="639" spans="1:14" x14ac:dyDescent="0.2">
      <c r="A639" s="274">
        <v>638</v>
      </c>
      <c r="B639" s="269" t="s">
        <v>1013</v>
      </c>
      <c r="C639" s="270" t="s">
        <v>1014</v>
      </c>
      <c r="D639" s="271">
        <f>VLOOKUP(C639,'9'!C9:D77,2,0)</f>
        <v>0</v>
      </c>
      <c r="E639" s="317">
        <f t="shared" si="46"/>
        <v>11959.4097</v>
      </c>
      <c r="F639" s="272">
        <v>24.12</v>
      </c>
      <c r="G639" s="273">
        <v>0.495</v>
      </c>
      <c r="H639" s="267">
        <f t="shared" si="50"/>
        <v>0</v>
      </c>
      <c r="I639" s="267">
        <f t="shared" si="51"/>
        <v>0</v>
      </c>
      <c r="J639" s="293">
        <v>5979.7048500000001</v>
      </c>
      <c r="K639" s="272">
        <f t="shared" si="47"/>
        <v>4983.0873750000001</v>
      </c>
      <c r="L639" s="292"/>
      <c r="M639" s="292"/>
    </row>
    <row r="640" spans="1:14" x14ac:dyDescent="0.2">
      <c r="A640" s="268">
        <v>639</v>
      </c>
      <c r="B640" s="269" t="s">
        <v>1015</v>
      </c>
      <c r="C640" s="270" t="s">
        <v>1016</v>
      </c>
      <c r="D640" s="271">
        <f>VLOOKUP(C640,'9'!C10:D78,2,0)</f>
        <v>0</v>
      </c>
      <c r="E640" s="317">
        <f t="shared" si="46"/>
        <v>16342.603200000001</v>
      </c>
      <c r="F640" s="272">
        <v>33</v>
      </c>
      <c r="G640" s="273">
        <v>0.81200000000000006</v>
      </c>
      <c r="H640" s="267">
        <f t="shared" si="50"/>
        <v>0</v>
      </c>
      <c r="I640" s="267">
        <f t="shared" si="51"/>
        <v>0</v>
      </c>
      <c r="J640" s="293">
        <v>8171.3016000000007</v>
      </c>
      <c r="K640" s="272">
        <f t="shared" si="47"/>
        <v>6809.4180000000006</v>
      </c>
      <c r="L640" s="292"/>
      <c r="M640" s="292"/>
    </row>
    <row r="641" spans="1:13" x14ac:dyDescent="0.2">
      <c r="A641" s="274">
        <v>640</v>
      </c>
      <c r="B641" s="269" t="s">
        <v>1017</v>
      </c>
      <c r="C641" s="270" t="s">
        <v>1018</v>
      </c>
      <c r="D641" s="271">
        <f>VLOOKUP(C641,'9'!C11:D79,2,0)</f>
        <v>0</v>
      </c>
      <c r="E641" s="317">
        <f t="shared" si="46"/>
        <v>27046.372500000001</v>
      </c>
      <c r="F641" s="272">
        <v>54.6</v>
      </c>
      <c r="G641" s="273">
        <v>1.3180000000000001</v>
      </c>
      <c r="H641" s="267">
        <f t="shared" si="50"/>
        <v>0</v>
      </c>
      <c r="I641" s="267">
        <f t="shared" si="51"/>
        <v>0</v>
      </c>
      <c r="J641" s="293">
        <v>13523.186250000001</v>
      </c>
      <c r="K641" s="272">
        <f t="shared" si="47"/>
        <v>11269.321875000001</v>
      </c>
      <c r="L641" s="292"/>
      <c r="M641" s="292"/>
    </row>
    <row r="642" spans="1:13" x14ac:dyDescent="0.2">
      <c r="A642" s="268">
        <v>641</v>
      </c>
      <c r="B642" s="269" t="s">
        <v>1019</v>
      </c>
      <c r="C642" s="270" t="s">
        <v>1020</v>
      </c>
      <c r="D642" s="271">
        <f>VLOOKUP(C642,'9'!C12:D80,2,0)</f>
        <v>0</v>
      </c>
      <c r="E642" s="317">
        <f t="shared" ref="E642:E705" si="55">J642*2</f>
        <v>992.21220000000005</v>
      </c>
      <c r="F642" s="272">
        <v>0.13500000000000001</v>
      </c>
      <c r="G642" s="273">
        <v>2.5000000000000001E-3</v>
      </c>
      <c r="H642" s="267">
        <f t="shared" si="50"/>
        <v>0</v>
      </c>
      <c r="I642" s="267">
        <f t="shared" si="51"/>
        <v>0</v>
      </c>
      <c r="J642" s="293">
        <v>496.10610000000003</v>
      </c>
      <c r="K642" s="272">
        <f t="shared" si="47"/>
        <v>413.42175000000003</v>
      </c>
      <c r="L642" s="292"/>
      <c r="M642" s="292"/>
    </row>
    <row r="643" spans="1:13" x14ac:dyDescent="0.2">
      <c r="A643" s="274">
        <v>642</v>
      </c>
      <c r="B643" s="269" t="s">
        <v>1021</v>
      </c>
      <c r="C643" s="270" t="s">
        <v>1022</v>
      </c>
      <c r="D643" s="271">
        <f>VLOOKUP(C643,'9'!C13:D81,2,0)</f>
        <v>0</v>
      </c>
      <c r="E643" s="317">
        <f t="shared" si="55"/>
        <v>1453.7880000000002</v>
      </c>
      <c r="F643" s="272">
        <v>0.13500000000000001</v>
      </c>
      <c r="G643" s="273">
        <v>2.6666666666666666E-3</v>
      </c>
      <c r="H643" s="267">
        <f t="shared" si="50"/>
        <v>0</v>
      </c>
      <c r="I643" s="267">
        <f t="shared" si="51"/>
        <v>0</v>
      </c>
      <c r="J643" s="293">
        <v>726.89400000000012</v>
      </c>
      <c r="K643" s="272">
        <f t="shared" si="47"/>
        <v>605.74500000000012</v>
      </c>
      <c r="L643" s="292"/>
      <c r="M643" s="292"/>
    </row>
    <row r="644" spans="1:13" x14ac:dyDescent="0.2">
      <c r="A644" s="268">
        <v>643</v>
      </c>
      <c r="B644" s="269" t="s">
        <v>1023</v>
      </c>
      <c r="C644" s="270" t="s">
        <v>1024</v>
      </c>
      <c r="D644" s="271">
        <f>VLOOKUP(C644,'9'!C14:D82,2,0)</f>
        <v>0</v>
      </c>
      <c r="E644" s="317">
        <f t="shared" si="55"/>
        <v>2120.7689999999998</v>
      </c>
      <c r="F644" s="272">
        <v>1.125</v>
      </c>
      <c r="G644" s="273">
        <v>1.3068E-2</v>
      </c>
      <c r="H644" s="267">
        <f t="shared" si="50"/>
        <v>0</v>
      </c>
      <c r="I644" s="267">
        <f t="shared" si="51"/>
        <v>0</v>
      </c>
      <c r="J644" s="293">
        <v>1060.3844999999999</v>
      </c>
      <c r="K644" s="272">
        <f t="shared" si="47"/>
        <v>883.65374999999995</v>
      </c>
      <c r="L644" s="292"/>
      <c r="M644" s="292"/>
    </row>
    <row r="645" spans="1:13" x14ac:dyDescent="0.2">
      <c r="A645" s="274">
        <v>644</v>
      </c>
      <c r="B645" s="269" t="s">
        <v>1025</v>
      </c>
      <c r="C645" s="270" t="s">
        <v>1026</v>
      </c>
      <c r="D645" s="271">
        <f>VLOOKUP(C645,'9'!C15:D83,2,0)</f>
        <v>0</v>
      </c>
      <c r="E645" s="317">
        <f t="shared" si="55"/>
        <v>2583.7244999999998</v>
      </c>
      <c r="F645" s="272">
        <v>1.5</v>
      </c>
      <c r="G645" s="273">
        <v>1.8252000000000001E-2</v>
      </c>
      <c r="H645" s="267">
        <f t="shared" si="50"/>
        <v>0</v>
      </c>
      <c r="I645" s="267">
        <f t="shared" si="51"/>
        <v>0</v>
      </c>
      <c r="J645" s="293">
        <v>1291.8622499999999</v>
      </c>
      <c r="K645" s="272">
        <f t="shared" ref="K645:K676" si="56">J645/1.2</f>
        <v>1076.5518749999999</v>
      </c>
      <c r="L645" s="292"/>
      <c r="M645" s="292"/>
    </row>
    <row r="646" spans="1:13" x14ac:dyDescent="0.2">
      <c r="A646" s="268">
        <v>645</v>
      </c>
      <c r="B646" s="269" t="s">
        <v>1027</v>
      </c>
      <c r="C646" s="270" t="s">
        <v>1028</v>
      </c>
      <c r="D646" s="271">
        <f>VLOOKUP(C646,'9'!C16:D84,2,0)</f>
        <v>0</v>
      </c>
      <c r="E646" s="317">
        <f t="shared" si="55"/>
        <v>156.39750000000001</v>
      </c>
      <c r="F646" s="272">
        <v>0.13499999999999998</v>
      </c>
      <c r="G646" s="273">
        <v>2.5000000000000001E-3</v>
      </c>
      <c r="H646" s="267">
        <f t="shared" si="50"/>
        <v>0</v>
      </c>
      <c r="I646" s="267">
        <f t="shared" si="51"/>
        <v>0</v>
      </c>
      <c r="J646" s="293">
        <v>78.198750000000004</v>
      </c>
      <c r="K646" s="272">
        <f t="shared" si="56"/>
        <v>65.165625000000006</v>
      </c>
      <c r="L646" s="292"/>
      <c r="M646" s="292"/>
    </row>
    <row r="647" spans="1:13" x14ac:dyDescent="0.2">
      <c r="A647" s="274">
        <v>646</v>
      </c>
      <c r="B647" s="269" t="s">
        <v>1029</v>
      </c>
      <c r="C647" s="270" t="s">
        <v>1030</v>
      </c>
      <c r="D647" s="271">
        <f>VLOOKUP(C647,'9'!C17:D85,2,0)</f>
        <v>0</v>
      </c>
      <c r="E647" s="317">
        <f t="shared" si="55"/>
        <v>549.81990000000008</v>
      </c>
      <c r="F647" s="272">
        <v>0.13500000000000001</v>
      </c>
      <c r="G647" s="273">
        <v>2.5000000000000001E-3</v>
      </c>
      <c r="H647" s="267">
        <f t="shared" si="50"/>
        <v>0</v>
      </c>
      <c r="I647" s="267">
        <f t="shared" si="51"/>
        <v>0</v>
      </c>
      <c r="J647" s="293">
        <v>274.90995000000004</v>
      </c>
      <c r="K647" s="272">
        <f t="shared" si="56"/>
        <v>229.09162500000005</v>
      </c>
      <c r="L647" s="292"/>
      <c r="M647" s="292"/>
    </row>
    <row r="648" spans="1:13" x14ac:dyDescent="0.2">
      <c r="A648" s="268">
        <v>647</v>
      </c>
      <c r="B648" s="269" t="s">
        <v>1031</v>
      </c>
      <c r="C648" s="270" t="s">
        <v>1032</v>
      </c>
      <c r="D648" s="271">
        <f>VLOOKUP(C648,'9'!C18:D86,2,0)</f>
        <v>0</v>
      </c>
      <c r="E648" s="317">
        <f t="shared" si="55"/>
        <v>899.50770000000011</v>
      </c>
      <c r="F648" s="272">
        <v>0.13500000000000001</v>
      </c>
      <c r="G648" s="273">
        <v>2.5172413793103448E-3</v>
      </c>
      <c r="H648" s="267">
        <f t="shared" si="50"/>
        <v>0</v>
      </c>
      <c r="I648" s="267">
        <f t="shared" si="51"/>
        <v>0</v>
      </c>
      <c r="J648" s="293">
        <v>449.75385000000006</v>
      </c>
      <c r="K648" s="272">
        <f t="shared" si="56"/>
        <v>374.79487500000005</v>
      </c>
      <c r="L648" s="292"/>
      <c r="M648" s="292"/>
    </row>
    <row r="649" spans="1:13" x14ac:dyDescent="0.2">
      <c r="A649" s="274">
        <v>648</v>
      </c>
      <c r="B649" s="269" t="s">
        <v>1033</v>
      </c>
      <c r="C649" s="270" t="s">
        <v>1034</v>
      </c>
      <c r="D649" s="271">
        <f>VLOOKUP(C649,'9'!C19:D87,2,0)</f>
        <v>0</v>
      </c>
      <c r="E649" s="317">
        <f t="shared" si="55"/>
        <v>1800.6408000000001</v>
      </c>
      <c r="F649" s="272">
        <v>0.13500000000000001</v>
      </c>
      <c r="G649" s="273">
        <v>2.5000000000000001E-3</v>
      </c>
      <c r="H649" s="267">
        <f t="shared" si="50"/>
        <v>0</v>
      </c>
      <c r="I649" s="267">
        <f t="shared" si="51"/>
        <v>0</v>
      </c>
      <c r="J649" s="293">
        <v>900.32040000000006</v>
      </c>
      <c r="K649" s="272">
        <f t="shared" si="56"/>
        <v>750.26700000000005</v>
      </c>
      <c r="L649" s="292"/>
      <c r="M649" s="292"/>
    </row>
    <row r="650" spans="1:13" x14ac:dyDescent="0.2">
      <c r="A650" s="268">
        <v>649</v>
      </c>
      <c r="B650" s="269" t="s">
        <v>1035</v>
      </c>
      <c r="C650" s="270" t="s">
        <v>1036</v>
      </c>
      <c r="D650" s="271">
        <f>VLOOKUP(C650,'9'!C20:D88,2,0)</f>
        <v>0</v>
      </c>
      <c r="E650" s="317">
        <f t="shared" si="55"/>
        <v>2569.8519000000001</v>
      </c>
      <c r="F650" s="272">
        <v>0.13500000000000001</v>
      </c>
      <c r="G650" s="273">
        <v>2.8999999999999998E-3</v>
      </c>
      <c r="H650" s="267">
        <f t="shared" si="50"/>
        <v>0</v>
      </c>
      <c r="I650" s="267">
        <f t="shared" si="51"/>
        <v>0</v>
      </c>
      <c r="J650" s="293">
        <v>1284.9259500000001</v>
      </c>
      <c r="K650" s="272">
        <f t="shared" si="56"/>
        <v>1070.7716250000001</v>
      </c>
      <c r="L650" s="292"/>
      <c r="M650" s="292"/>
    </row>
    <row r="651" spans="1:13" x14ac:dyDescent="0.2">
      <c r="A651" s="274">
        <v>650</v>
      </c>
      <c r="B651" s="269" t="s">
        <v>1037</v>
      </c>
      <c r="C651" s="270" t="s">
        <v>1038</v>
      </c>
      <c r="D651" s="271">
        <f>VLOOKUP(C651,'9'!C21:D89,2,0)</f>
        <v>0</v>
      </c>
      <c r="E651" s="317">
        <f t="shared" si="55"/>
        <v>6473.1176999999998</v>
      </c>
      <c r="F651" s="272">
        <v>0.13500000000000001</v>
      </c>
      <c r="G651" s="273">
        <v>2.8999999999999998E-3</v>
      </c>
      <c r="H651" s="267">
        <f t="shared" si="50"/>
        <v>0</v>
      </c>
      <c r="I651" s="267">
        <f t="shared" si="51"/>
        <v>0</v>
      </c>
      <c r="J651" s="293">
        <v>3236.5588499999999</v>
      </c>
      <c r="K651" s="272">
        <f t="shared" si="56"/>
        <v>2697.1323750000001</v>
      </c>
      <c r="L651" s="292"/>
      <c r="M651" s="292"/>
    </row>
    <row r="652" spans="1:13" x14ac:dyDescent="0.2">
      <c r="A652" s="268">
        <v>651</v>
      </c>
      <c r="B652" s="269" t="s">
        <v>1039</v>
      </c>
      <c r="C652" s="270" t="s">
        <v>1040</v>
      </c>
      <c r="D652" s="271">
        <f>VLOOKUP(C652,'9'!C22:D90,2,0)</f>
        <v>0</v>
      </c>
      <c r="E652" s="317">
        <f t="shared" si="55"/>
        <v>823.24619999999993</v>
      </c>
      <c r="F652" s="272">
        <v>0.13500000000000001</v>
      </c>
      <c r="G652" s="273">
        <v>2.8999999999999998E-3</v>
      </c>
      <c r="H652" s="267">
        <f t="shared" si="50"/>
        <v>0</v>
      </c>
      <c r="I652" s="267">
        <f t="shared" si="51"/>
        <v>0</v>
      </c>
      <c r="J652" s="293">
        <v>411.62309999999997</v>
      </c>
      <c r="K652" s="272">
        <f t="shared" si="56"/>
        <v>343.01925</v>
      </c>
      <c r="L652" s="292"/>
      <c r="M652" s="292"/>
    </row>
    <row r="653" spans="1:13" x14ac:dyDescent="0.2">
      <c r="A653" s="274">
        <v>652</v>
      </c>
      <c r="B653" s="269" t="s">
        <v>1041</v>
      </c>
      <c r="C653" s="270" t="s">
        <v>1042</v>
      </c>
      <c r="D653" s="271">
        <f>VLOOKUP(C653,'9'!C23:D91,2,0)</f>
        <v>0</v>
      </c>
      <c r="E653" s="317">
        <f t="shared" si="55"/>
        <v>1493.0244000000002</v>
      </c>
      <c r="F653" s="272">
        <v>1</v>
      </c>
      <c r="G653" s="273">
        <v>2.2785E-2</v>
      </c>
      <c r="H653" s="267">
        <f t="shared" si="50"/>
        <v>0</v>
      </c>
      <c r="I653" s="267">
        <f t="shared" si="51"/>
        <v>0</v>
      </c>
      <c r="J653" s="293">
        <v>746.51220000000012</v>
      </c>
      <c r="K653" s="272">
        <f t="shared" si="56"/>
        <v>622.09350000000018</v>
      </c>
      <c r="L653" s="292"/>
      <c r="M653" s="292"/>
    </row>
    <row r="654" spans="1:13" x14ac:dyDescent="0.2">
      <c r="A654" s="268">
        <v>653</v>
      </c>
      <c r="B654" s="269" t="s">
        <v>1043</v>
      </c>
      <c r="C654" s="270" t="s">
        <v>1044</v>
      </c>
      <c r="D654" s="271">
        <f>VLOOKUP(C654,'9'!C24:D92,2,0)</f>
        <v>0</v>
      </c>
      <c r="E654" s="317">
        <f t="shared" si="55"/>
        <v>2571.4962</v>
      </c>
      <c r="F654" s="272">
        <v>1.4</v>
      </c>
      <c r="G654" s="273">
        <v>3.8609999999999998E-2</v>
      </c>
      <c r="H654" s="267">
        <f t="shared" ref="H654:H685" si="57">F654*D654</f>
        <v>0</v>
      </c>
      <c r="I654" s="267">
        <f t="shared" ref="I654:I685" si="58">G654*D654</f>
        <v>0</v>
      </c>
      <c r="J654" s="293">
        <v>1285.7481</v>
      </c>
      <c r="K654" s="272">
        <f t="shared" si="56"/>
        <v>1071.4567500000001</v>
      </c>
      <c r="L654" s="292"/>
      <c r="M654" s="292"/>
    </row>
    <row r="655" spans="1:13" x14ac:dyDescent="0.2">
      <c r="A655" s="274">
        <v>654</v>
      </c>
      <c r="B655" s="269" t="s">
        <v>1045</v>
      </c>
      <c r="C655" s="270" t="s">
        <v>1046</v>
      </c>
      <c r="D655" s="271">
        <f>VLOOKUP(C655,'9'!C25:D93,2,0)</f>
        <v>0</v>
      </c>
      <c r="E655" s="317">
        <f t="shared" si="55"/>
        <v>4194.590400000001</v>
      </c>
      <c r="F655" s="272">
        <v>2.2999999999999998</v>
      </c>
      <c r="G655" s="273">
        <v>5.5473000000000001E-2</v>
      </c>
      <c r="H655" s="267">
        <f t="shared" si="57"/>
        <v>0</v>
      </c>
      <c r="I655" s="267">
        <f t="shared" si="58"/>
        <v>0</v>
      </c>
      <c r="J655" s="293">
        <v>2097.2952000000005</v>
      </c>
      <c r="K655" s="272">
        <f t="shared" si="56"/>
        <v>1747.7460000000005</v>
      </c>
      <c r="L655" s="292"/>
      <c r="M655" s="292"/>
    </row>
    <row r="656" spans="1:13" x14ac:dyDescent="0.2">
      <c r="A656" s="268">
        <v>655</v>
      </c>
      <c r="B656" s="269" t="s">
        <v>1047</v>
      </c>
      <c r="C656" s="270" t="s">
        <v>1048</v>
      </c>
      <c r="D656" s="271">
        <f>VLOOKUP(C656,'9'!C26:D94,2,0)</f>
        <v>0</v>
      </c>
      <c r="E656" s="317">
        <f t="shared" si="55"/>
        <v>6544.2006000000001</v>
      </c>
      <c r="F656" s="272">
        <v>3.2</v>
      </c>
      <c r="G656" s="273">
        <v>0.11700000000000001</v>
      </c>
      <c r="H656" s="267">
        <f t="shared" si="57"/>
        <v>0</v>
      </c>
      <c r="I656" s="267">
        <f t="shared" si="58"/>
        <v>0</v>
      </c>
      <c r="J656" s="293">
        <v>3272.1003000000001</v>
      </c>
      <c r="K656" s="272">
        <f t="shared" si="56"/>
        <v>2726.7502500000001</v>
      </c>
      <c r="L656" s="292"/>
      <c r="M656" s="292"/>
    </row>
    <row r="657" spans="1:13" x14ac:dyDescent="0.2">
      <c r="A657" s="274">
        <v>656</v>
      </c>
      <c r="B657" s="269" t="s">
        <v>1049</v>
      </c>
      <c r="C657" s="270" t="s">
        <v>1050</v>
      </c>
      <c r="D657" s="271">
        <f>VLOOKUP(C657,'9'!C27:D95,2,0)</f>
        <v>0</v>
      </c>
      <c r="E657" s="317">
        <f t="shared" si="55"/>
        <v>14353.945200000002</v>
      </c>
      <c r="F657" s="272">
        <v>4.5</v>
      </c>
      <c r="G657" s="273">
        <v>0.21840000000000001</v>
      </c>
      <c r="H657" s="267">
        <f t="shared" si="57"/>
        <v>0</v>
      </c>
      <c r="I657" s="267">
        <f t="shared" si="58"/>
        <v>0</v>
      </c>
      <c r="J657" s="293">
        <v>7176.972600000001</v>
      </c>
      <c r="K657" s="272">
        <f t="shared" si="56"/>
        <v>5980.8105000000014</v>
      </c>
      <c r="L657" s="292"/>
      <c r="M657" s="292"/>
    </row>
    <row r="658" spans="1:13" x14ac:dyDescent="0.2">
      <c r="A658" s="268">
        <v>657</v>
      </c>
      <c r="B658" s="269" t="s">
        <v>1051</v>
      </c>
      <c r="C658" s="270" t="s">
        <v>1052</v>
      </c>
      <c r="D658" s="271">
        <f>VLOOKUP(C658,'9'!C28:D96,2,0)</f>
        <v>0</v>
      </c>
      <c r="E658" s="317">
        <f t="shared" si="55"/>
        <v>708.14520000000005</v>
      </c>
      <c r="F658" s="272">
        <v>1.5</v>
      </c>
      <c r="G658" s="273">
        <v>3.0960000000000001E-2</v>
      </c>
      <c r="H658" s="267">
        <f t="shared" si="57"/>
        <v>0</v>
      </c>
      <c r="I658" s="267">
        <f t="shared" si="58"/>
        <v>0</v>
      </c>
      <c r="J658" s="293">
        <v>354.07260000000002</v>
      </c>
      <c r="K658" s="272">
        <f t="shared" si="56"/>
        <v>295.06050000000005</v>
      </c>
      <c r="L658" s="292"/>
      <c r="M658" s="292"/>
    </row>
    <row r="659" spans="1:13" x14ac:dyDescent="0.2">
      <c r="A659" s="274">
        <v>658</v>
      </c>
      <c r="B659" s="269" t="s">
        <v>1053</v>
      </c>
      <c r="C659" s="270" t="s">
        <v>1054</v>
      </c>
      <c r="D659" s="271">
        <f>VLOOKUP(C659,'9'!C29:D97,2,0)</f>
        <v>0</v>
      </c>
      <c r="E659" s="317">
        <f t="shared" si="55"/>
        <v>1928.5938000000001</v>
      </c>
      <c r="F659" s="272">
        <v>1.5</v>
      </c>
      <c r="G659" s="273">
        <v>3.0960000000000001E-2</v>
      </c>
      <c r="H659" s="267">
        <f t="shared" si="57"/>
        <v>0</v>
      </c>
      <c r="I659" s="267">
        <f t="shared" si="58"/>
        <v>0</v>
      </c>
      <c r="J659" s="293">
        <v>964.29690000000005</v>
      </c>
      <c r="K659" s="272">
        <f t="shared" si="56"/>
        <v>803.58075000000008</v>
      </c>
      <c r="L659" s="292"/>
      <c r="M659" s="292"/>
    </row>
    <row r="660" spans="1:13" x14ac:dyDescent="0.2">
      <c r="A660" s="268">
        <v>659</v>
      </c>
      <c r="B660" s="269" t="s">
        <v>1055</v>
      </c>
      <c r="C660" s="270" t="s">
        <v>1056</v>
      </c>
      <c r="D660" s="271">
        <f>VLOOKUP(C660,'9'!C30:D98,2,0)</f>
        <v>0</v>
      </c>
      <c r="E660" s="317">
        <f t="shared" si="55"/>
        <v>2673.9342000000001</v>
      </c>
      <c r="F660" s="272">
        <v>2.6</v>
      </c>
      <c r="G660" s="273">
        <v>3.9545999999999998E-2</v>
      </c>
      <c r="H660" s="267">
        <f t="shared" si="57"/>
        <v>0</v>
      </c>
      <c r="I660" s="267">
        <f t="shared" si="58"/>
        <v>0</v>
      </c>
      <c r="J660" s="293">
        <v>1336.9671000000001</v>
      </c>
      <c r="K660" s="272">
        <f t="shared" si="56"/>
        <v>1114.1392500000002</v>
      </c>
      <c r="L660" s="292"/>
      <c r="M660" s="292"/>
    </row>
    <row r="661" spans="1:13" x14ac:dyDescent="0.2">
      <c r="A661" s="274">
        <v>660</v>
      </c>
      <c r="B661" s="269" t="s">
        <v>1057</v>
      </c>
      <c r="C661" s="270" t="s">
        <v>1058</v>
      </c>
      <c r="D661" s="271">
        <f>VLOOKUP(C661,'9'!C31:D99,2,0)</f>
        <v>0</v>
      </c>
      <c r="E661" s="317">
        <f t="shared" si="55"/>
        <v>4579.7723999999998</v>
      </c>
      <c r="F661" s="272">
        <v>3.6</v>
      </c>
      <c r="G661" s="273">
        <v>5.4449999999999998E-2</v>
      </c>
      <c r="H661" s="267">
        <f t="shared" si="57"/>
        <v>0</v>
      </c>
      <c r="I661" s="267">
        <f t="shared" si="58"/>
        <v>0</v>
      </c>
      <c r="J661" s="293">
        <v>2289.8861999999999</v>
      </c>
      <c r="K661" s="272">
        <f t="shared" si="56"/>
        <v>1908.2384999999999</v>
      </c>
      <c r="L661" s="292"/>
      <c r="M661" s="292"/>
    </row>
    <row r="662" spans="1:13" x14ac:dyDescent="0.2">
      <c r="A662" s="268">
        <v>661</v>
      </c>
      <c r="B662" s="269" t="s">
        <v>1059</v>
      </c>
      <c r="C662" s="270" t="s">
        <v>1060</v>
      </c>
      <c r="D662" s="271">
        <f>VLOOKUP(C662,'9'!C32:D100,2,0)</f>
        <v>0</v>
      </c>
      <c r="E662" s="317">
        <f t="shared" si="55"/>
        <v>7772.2847999999994</v>
      </c>
      <c r="F662" s="272">
        <v>6.2</v>
      </c>
      <c r="G662" s="273">
        <v>0.1404</v>
      </c>
      <c r="H662" s="267">
        <f t="shared" si="57"/>
        <v>0</v>
      </c>
      <c r="I662" s="267">
        <f t="shared" si="58"/>
        <v>0</v>
      </c>
      <c r="J662" s="293">
        <v>3886.1423999999997</v>
      </c>
      <c r="K662" s="272">
        <f t="shared" si="56"/>
        <v>3238.4519999999998</v>
      </c>
      <c r="L662" s="292"/>
      <c r="M662" s="292"/>
    </row>
    <row r="663" spans="1:13" x14ac:dyDescent="0.2">
      <c r="A663" s="274">
        <v>662</v>
      </c>
      <c r="B663" s="269" t="s">
        <v>1061</v>
      </c>
      <c r="C663" s="270" t="s">
        <v>1062</v>
      </c>
      <c r="D663" s="271">
        <f>VLOOKUP(C663,'9'!C33:D101,2,0)</f>
        <v>0</v>
      </c>
      <c r="E663" s="317">
        <f t="shared" si="55"/>
        <v>19308.466800000002</v>
      </c>
      <c r="F663" s="272">
        <v>8.8000000000000007</v>
      </c>
      <c r="G663" s="273">
        <v>0.33279999999999998</v>
      </c>
      <c r="H663" s="267">
        <f t="shared" si="57"/>
        <v>0</v>
      </c>
      <c r="I663" s="267">
        <f t="shared" si="58"/>
        <v>0</v>
      </c>
      <c r="J663" s="293">
        <v>9654.233400000001</v>
      </c>
      <c r="K663" s="272">
        <f t="shared" si="56"/>
        <v>8045.1945000000014</v>
      </c>
      <c r="L663" s="292"/>
      <c r="M663" s="292"/>
    </row>
    <row r="664" spans="1:13" x14ac:dyDescent="0.2">
      <c r="A664" s="268">
        <v>663</v>
      </c>
      <c r="B664" s="269" t="s">
        <v>1063</v>
      </c>
      <c r="C664" s="270" t="s">
        <v>1064</v>
      </c>
      <c r="D664" s="271">
        <f>VLOOKUP(C664,'9'!C34:D102,2,0)</f>
        <v>0</v>
      </c>
      <c r="E664" s="317">
        <f t="shared" si="55"/>
        <v>1228.3866000000003</v>
      </c>
      <c r="F664" s="272">
        <v>0.13500000000000001</v>
      </c>
      <c r="G664" s="273">
        <v>2.6666666666666666E-3</v>
      </c>
      <c r="H664" s="267">
        <f t="shared" si="57"/>
        <v>0</v>
      </c>
      <c r="I664" s="267">
        <f t="shared" si="58"/>
        <v>0</v>
      </c>
      <c r="J664" s="293">
        <v>614.19330000000014</v>
      </c>
      <c r="K664" s="272">
        <f t="shared" si="56"/>
        <v>511.82775000000015</v>
      </c>
      <c r="L664" s="292"/>
      <c r="M664" s="292"/>
    </row>
    <row r="665" spans="1:13" x14ac:dyDescent="0.2">
      <c r="A665" s="274">
        <v>664</v>
      </c>
      <c r="B665" s="269" t="s">
        <v>1065</v>
      </c>
      <c r="C665" s="270" t="s">
        <v>1066</v>
      </c>
      <c r="D665" s="271">
        <f>VLOOKUP(C665,'9'!C35:D103,2,0)</f>
        <v>0</v>
      </c>
      <c r="E665" s="317">
        <f t="shared" si="55"/>
        <v>1509.0705</v>
      </c>
      <c r="F665" s="272">
        <v>0.13500000000000001</v>
      </c>
      <c r="G665" s="273">
        <v>2.6666666666666666E-3</v>
      </c>
      <c r="H665" s="267">
        <f t="shared" si="57"/>
        <v>0</v>
      </c>
      <c r="I665" s="267">
        <f t="shared" si="58"/>
        <v>0</v>
      </c>
      <c r="J665" s="293">
        <v>754.53525000000002</v>
      </c>
      <c r="K665" s="272">
        <f t="shared" si="56"/>
        <v>628.77937500000007</v>
      </c>
      <c r="L665" s="292"/>
      <c r="M665" s="292"/>
    </row>
    <row r="666" spans="1:13" x14ac:dyDescent="0.2">
      <c r="A666" s="268">
        <v>665</v>
      </c>
      <c r="B666" s="269" t="s">
        <v>1067</v>
      </c>
      <c r="C666" s="270" t="s">
        <v>1068</v>
      </c>
      <c r="D666" s="271">
        <f>VLOOKUP(C666,'9'!C36:D104,2,0)</f>
        <v>0</v>
      </c>
      <c r="E666" s="317">
        <f t="shared" si="55"/>
        <v>1648.6280999999999</v>
      </c>
      <c r="F666" s="272">
        <v>0.13500000000000001</v>
      </c>
      <c r="G666" s="273">
        <v>2.5000000000000001E-3</v>
      </c>
      <c r="H666" s="267">
        <f t="shared" si="57"/>
        <v>0</v>
      </c>
      <c r="I666" s="267">
        <f t="shared" si="58"/>
        <v>0</v>
      </c>
      <c r="J666" s="293">
        <v>824.31404999999995</v>
      </c>
      <c r="K666" s="272">
        <f t="shared" si="56"/>
        <v>686.92837499999996</v>
      </c>
      <c r="L666" s="292"/>
      <c r="M666" s="292"/>
    </row>
    <row r="667" spans="1:13" x14ac:dyDescent="0.2">
      <c r="A667" s="274">
        <v>666</v>
      </c>
      <c r="B667" s="269" t="s">
        <v>1069</v>
      </c>
      <c r="C667" s="270" t="s">
        <v>1070</v>
      </c>
      <c r="D667" s="271">
        <f>VLOOKUP(C667,'9'!C37:D105,2,0)</f>
        <v>0</v>
      </c>
      <c r="E667" s="317">
        <f t="shared" si="55"/>
        <v>2549.3453999999997</v>
      </c>
      <c r="F667" s="272">
        <v>2.9</v>
      </c>
      <c r="G667" s="273">
        <v>2.2869E-2</v>
      </c>
      <c r="H667" s="267">
        <f t="shared" si="57"/>
        <v>0</v>
      </c>
      <c r="I667" s="267">
        <f t="shared" si="58"/>
        <v>0</v>
      </c>
      <c r="J667" s="293">
        <v>1274.6726999999998</v>
      </c>
      <c r="K667" s="272">
        <f t="shared" si="56"/>
        <v>1062.2272499999999</v>
      </c>
      <c r="L667" s="292"/>
      <c r="M667" s="292"/>
    </row>
    <row r="668" spans="1:13" x14ac:dyDescent="0.2">
      <c r="A668" s="268">
        <v>667</v>
      </c>
      <c r="B668" s="269" t="s">
        <v>1071</v>
      </c>
      <c r="C668" s="270" t="s">
        <v>1072</v>
      </c>
      <c r="D668" s="271">
        <f>VLOOKUP(C668,'9'!C38:D106,2,0)</f>
        <v>0</v>
      </c>
      <c r="E668" s="317">
        <f t="shared" si="55"/>
        <v>2831.5790999999999</v>
      </c>
      <c r="F668" s="272">
        <v>2.9</v>
      </c>
      <c r="G668" s="273">
        <v>2.2869E-2</v>
      </c>
      <c r="H668" s="267">
        <f t="shared" si="57"/>
        <v>0</v>
      </c>
      <c r="I668" s="267">
        <f t="shared" si="58"/>
        <v>0</v>
      </c>
      <c r="J668" s="293">
        <v>1415.78955</v>
      </c>
      <c r="K668" s="272">
        <f t="shared" si="56"/>
        <v>1179.824625</v>
      </c>
      <c r="L668" s="292"/>
      <c r="M668" s="292"/>
    </row>
    <row r="669" spans="1:13" x14ac:dyDescent="0.2">
      <c r="A669" s="274">
        <v>668</v>
      </c>
      <c r="B669" s="269" t="s">
        <v>1073</v>
      </c>
      <c r="C669" s="270" t="s">
        <v>1074</v>
      </c>
      <c r="D669" s="271">
        <f>VLOOKUP(C669,'9'!C39:D107,2,0)</f>
        <v>0</v>
      </c>
      <c r="E669" s="317">
        <f t="shared" si="55"/>
        <v>3139.5546000000004</v>
      </c>
      <c r="F669" s="272">
        <v>3.3</v>
      </c>
      <c r="G669" s="273">
        <v>4.5629999999999997E-2</v>
      </c>
      <c r="H669" s="267">
        <f t="shared" si="57"/>
        <v>0</v>
      </c>
      <c r="I669" s="267">
        <f t="shared" si="58"/>
        <v>0</v>
      </c>
      <c r="J669" s="293">
        <v>1569.7773000000002</v>
      </c>
      <c r="K669" s="272">
        <f t="shared" si="56"/>
        <v>1308.1477500000003</v>
      </c>
      <c r="L669" s="292"/>
      <c r="M669" s="292"/>
    </row>
    <row r="670" spans="1:13" x14ac:dyDescent="0.2">
      <c r="A670" s="268">
        <v>669</v>
      </c>
      <c r="B670" s="269" t="s">
        <v>1075</v>
      </c>
      <c r="C670" s="270" t="s">
        <v>1076</v>
      </c>
      <c r="D670" s="271">
        <f>VLOOKUP(C670,'9'!C40:D108,2,0)</f>
        <v>0</v>
      </c>
      <c r="E670" s="317">
        <f t="shared" si="55"/>
        <v>3295.8953999999999</v>
      </c>
      <c r="F670" s="272">
        <v>3.5</v>
      </c>
      <c r="G670" s="273">
        <v>4.5629999999999997E-2</v>
      </c>
      <c r="H670" s="267">
        <f t="shared" si="57"/>
        <v>0</v>
      </c>
      <c r="I670" s="267">
        <f t="shared" si="58"/>
        <v>0</v>
      </c>
      <c r="J670" s="293">
        <v>1647.9476999999999</v>
      </c>
      <c r="K670" s="272">
        <f t="shared" si="56"/>
        <v>1373.2897499999999</v>
      </c>
      <c r="L670" s="292"/>
      <c r="M670" s="292"/>
    </row>
    <row r="671" spans="1:13" x14ac:dyDescent="0.2">
      <c r="A671" s="274">
        <v>670</v>
      </c>
      <c r="B671" s="269" t="s">
        <v>1077</v>
      </c>
      <c r="C671" s="270" t="s">
        <v>1078</v>
      </c>
      <c r="D671" s="271">
        <f>VLOOKUP(C671,'9'!C41:D109,2,0)</f>
        <v>0</v>
      </c>
      <c r="E671" s="317">
        <f t="shared" si="55"/>
        <v>3226.4189999999999</v>
      </c>
      <c r="F671" s="272">
        <v>3.7</v>
      </c>
      <c r="G671" s="273">
        <v>4.6629999999999998E-2</v>
      </c>
      <c r="H671" s="267">
        <f t="shared" si="57"/>
        <v>0</v>
      </c>
      <c r="I671" s="267">
        <f t="shared" si="58"/>
        <v>0</v>
      </c>
      <c r="J671" s="293">
        <v>1613.2094999999999</v>
      </c>
      <c r="K671" s="272">
        <f t="shared" si="56"/>
        <v>1344.3412499999999</v>
      </c>
      <c r="L671" s="292"/>
      <c r="M671" s="292"/>
    </row>
    <row r="672" spans="1:13" x14ac:dyDescent="0.2">
      <c r="A672" s="268">
        <v>671</v>
      </c>
      <c r="B672" s="269" t="s">
        <v>1079</v>
      </c>
      <c r="C672" s="270" t="s">
        <v>1080</v>
      </c>
      <c r="D672" s="271">
        <f>VLOOKUP(C672,'9'!C42:D110,2,0)</f>
        <v>0</v>
      </c>
      <c r="E672" s="317">
        <f t="shared" si="55"/>
        <v>8521.1406000000006</v>
      </c>
      <c r="F672" s="272">
        <v>4.7</v>
      </c>
      <c r="G672" s="273">
        <v>8.1119999999999998E-2</v>
      </c>
      <c r="H672" s="267">
        <f t="shared" si="57"/>
        <v>0</v>
      </c>
      <c r="I672" s="267">
        <f t="shared" si="58"/>
        <v>0</v>
      </c>
      <c r="J672" s="293">
        <v>4260.5703000000003</v>
      </c>
      <c r="K672" s="272">
        <f t="shared" si="56"/>
        <v>3550.4752500000004</v>
      </c>
      <c r="L672" s="292"/>
      <c r="M672" s="292"/>
    </row>
    <row r="673" spans="1:13" x14ac:dyDescent="0.2">
      <c r="A673" s="274">
        <v>672</v>
      </c>
      <c r="B673" s="269" t="s">
        <v>1081</v>
      </c>
      <c r="C673" s="270" t="s">
        <v>1082</v>
      </c>
      <c r="D673" s="271">
        <f>VLOOKUP(C673,'9'!C43:D111,2,0)</f>
        <v>0</v>
      </c>
      <c r="E673" s="317">
        <f t="shared" si="55"/>
        <v>1228.3866000000003</v>
      </c>
      <c r="F673" s="272">
        <v>0.13500000000000001</v>
      </c>
      <c r="G673" s="273">
        <v>2.5000000000000001E-3</v>
      </c>
      <c r="H673" s="267">
        <f t="shared" si="57"/>
        <v>0</v>
      </c>
      <c r="I673" s="267">
        <f t="shared" si="58"/>
        <v>0</v>
      </c>
      <c r="J673" s="293">
        <v>614.19330000000014</v>
      </c>
      <c r="K673" s="272">
        <f t="shared" si="56"/>
        <v>511.82775000000015</v>
      </c>
      <c r="L673" s="292"/>
      <c r="M673" s="292"/>
    </row>
    <row r="674" spans="1:13" x14ac:dyDescent="0.2">
      <c r="A674" s="268">
        <v>673</v>
      </c>
      <c r="B674" s="269" t="s">
        <v>1083</v>
      </c>
      <c r="C674" s="270" t="s">
        <v>1084</v>
      </c>
      <c r="D674" s="271">
        <f>VLOOKUP(C674,'9'!C44:D112,2,0)</f>
        <v>0</v>
      </c>
      <c r="E674" s="317">
        <f t="shared" si="55"/>
        <v>1509.0705</v>
      </c>
      <c r="F674" s="272">
        <v>0.13500000000000001</v>
      </c>
      <c r="G674" s="273">
        <v>2.5000000000000001E-3</v>
      </c>
      <c r="H674" s="267">
        <f t="shared" si="57"/>
        <v>0</v>
      </c>
      <c r="I674" s="267">
        <f t="shared" si="58"/>
        <v>0</v>
      </c>
      <c r="J674" s="293">
        <v>754.53525000000002</v>
      </c>
      <c r="K674" s="272">
        <f t="shared" si="56"/>
        <v>628.77937500000007</v>
      </c>
      <c r="L674" s="292"/>
      <c r="M674" s="292"/>
    </row>
    <row r="675" spans="1:13" x14ac:dyDescent="0.2">
      <c r="A675" s="274">
        <v>674</v>
      </c>
      <c r="B675" s="269" t="s">
        <v>1085</v>
      </c>
      <c r="C675" s="270" t="s">
        <v>1086</v>
      </c>
      <c r="D675" s="271">
        <f>VLOOKUP(C675,'9'!C45:D113,2,0)</f>
        <v>0</v>
      </c>
      <c r="E675" s="317">
        <f t="shared" si="55"/>
        <v>3100.4883</v>
      </c>
      <c r="F675" s="272">
        <v>0.13500000000000001</v>
      </c>
      <c r="G675" s="273">
        <v>2.5000000000000001E-3</v>
      </c>
      <c r="H675" s="267">
        <f t="shared" si="57"/>
        <v>0</v>
      </c>
      <c r="I675" s="267">
        <f t="shared" si="58"/>
        <v>0</v>
      </c>
      <c r="J675" s="293">
        <v>1550.24415</v>
      </c>
      <c r="K675" s="272">
        <f t="shared" si="56"/>
        <v>1291.8701250000001</v>
      </c>
      <c r="L675" s="292"/>
      <c r="M675" s="292"/>
    </row>
    <row r="676" spans="1:13" x14ac:dyDescent="0.2">
      <c r="A676" s="268">
        <v>675</v>
      </c>
      <c r="B676" s="269" t="s">
        <v>1087</v>
      </c>
      <c r="C676" s="270" t="s">
        <v>1088</v>
      </c>
      <c r="D676" s="271">
        <f>VLOOKUP(C676,'9'!C46:D114,2,0)</f>
        <v>0</v>
      </c>
      <c r="E676" s="317">
        <f t="shared" si="55"/>
        <v>7327.0197000000007</v>
      </c>
      <c r="F676" s="272">
        <v>0.13500000000000001</v>
      </c>
      <c r="G676" s="273">
        <v>2.5000000000000001E-3</v>
      </c>
      <c r="H676" s="267">
        <f t="shared" si="57"/>
        <v>0</v>
      </c>
      <c r="I676" s="267">
        <f t="shared" si="58"/>
        <v>0</v>
      </c>
      <c r="J676" s="293">
        <v>3663.5098500000004</v>
      </c>
      <c r="K676" s="272">
        <f t="shared" si="56"/>
        <v>3052.9248750000006</v>
      </c>
      <c r="L676" s="292"/>
      <c r="M676" s="292"/>
    </row>
    <row r="677" spans="1:13" x14ac:dyDescent="0.2">
      <c r="A677" s="274">
        <v>676</v>
      </c>
      <c r="B677" s="269" t="s">
        <v>1089</v>
      </c>
      <c r="C677" s="270" t="s">
        <v>1090</v>
      </c>
      <c r="D677" s="271">
        <f>VLOOKUP(C677,'9'!C47:D115,2,0)</f>
        <v>0</v>
      </c>
      <c r="E677" s="317">
        <f t="shared" si="55"/>
        <v>36.571500000000007</v>
      </c>
      <c r="F677" s="272">
        <v>0.13500000000000001</v>
      </c>
      <c r="G677" s="273">
        <v>2.5000000000000001E-3</v>
      </c>
      <c r="H677" s="267">
        <f t="shared" si="57"/>
        <v>0</v>
      </c>
      <c r="I677" s="267">
        <f t="shared" si="58"/>
        <v>0</v>
      </c>
      <c r="J677" s="293">
        <v>18.285750000000004</v>
      </c>
      <c r="K677" s="272">
        <f t="shared" ref="K677:K714" si="59">J677/1.2</f>
        <v>15.238125000000004</v>
      </c>
      <c r="L677" s="292"/>
      <c r="M677" s="292"/>
    </row>
    <row r="678" spans="1:13" x14ac:dyDescent="0.2">
      <c r="A678" s="268">
        <v>677</v>
      </c>
      <c r="B678" s="269" t="s">
        <v>1091</v>
      </c>
      <c r="C678" s="270" t="s">
        <v>1092</v>
      </c>
      <c r="D678" s="271">
        <f>VLOOKUP(C678,'9'!C48:D116,2,0)</f>
        <v>0</v>
      </c>
      <c r="E678" s="317">
        <f t="shared" si="55"/>
        <v>87.866100000000003</v>
      </c>
      <c r="F678" s="272">
        <v>5.0999999999999997E-2</v>
      </c>
      <c r="G678" s="273">
        <v>2.2489999999999999E-4</v>
      </c>
      <c r="H678" s="267">
        <f t="shared" si="57"/>
        <v>0</v>
      </c>
      <c r="I678" s="267">
        <f t="shared" si="58"/>
        <v>0</v>
      </c>
      <c r="J678" s="293">
        <v>43.933050000000001</v>
      </c>
      <c r="K678" s="272">
        <f t="shared" si="59"/>
        <v>36.610875</v>
      </c>
      <c r="L678" s="292"/>
      <c r="M678" s="292"/>
    </row>
    <row r="679" spans="1:13" x14ac:dyDescent="0.2">
      <c r="A679" s="274">
        <v>678</v>
      </c>
      <c r="B679" s="269" t="s">
        <v>1093</v>
      </c>
      <c r="C679" s="270" t="s">
        <v>1094</v>
      </c>
      <c r="D679" s="271">
        <f>VLOOKUP(C679,'9'!C49:D117,2,0)</f>
        <v>0</v>
      </c>
      <c r="E679" s="317">
        <f t="shared" si="55"/>
        <v>210.8673</v>
      </c>
      <c r="F679" s="272">
        <v>0.1</v>
      </c>
      <c r="G679" s="273">
        <v>3.8499999999999998E-4</v>
      </c>
      <c r="H679" s="267">
        <f t="shared" si="57"/>
        <v>0</v>
      </c>
      <c r="I679" s="267">
        <f t="shared" si="58"/>
        <v>0</v>
      </c>
      <c r="J679" s="293">
        <v>105.43365</v>
      </c>
      <c r="K679" s="272">
        <f t="shared" si="59"/>
        <v>87.86137500000001</v>
      </c>
      <c r="L679" s="292"/>
      <c r="M679" s="292"/>
    </row>
    <row r="680" spans="1:13" x14ac:dyDescent="0.2">
      <c r="A680" s="268">
        <v>679</v>
      </c>
      <c r="B680" s="269" t="s">
        <v>1095</v>
      </c>
      <c r="C680" s="270" t="s">
        <v>1096</v>
      </c>
      <c r="D680" s="271">
        <f>VLOOKUP(C680,'9'!C50:D118,2,0)</f>
        <v>0</v>
      </c>
      <c r="E680" s="317">
        <f t="shared" si="55"/>
        <v>383.97240000000005</v>
      </c>
      <c r="F680" s="272">
        <v>0.17</v>
      </c>
      <c r="G680" s="273">
        <v>1.116E-3</v>
      </c>
      <c r="H680" s="267">
        <f t="shared" si="57"/>
        <v>0</v>
      </c>
      <c r="I680" s="267">
        <f t="shared" si="58"/>
        <v>0</v>
      </c>
      <c r="J680" s="293">
        <v>191.98620000000003</v>
      </c>
      <c r="K680" s="272">
        <f t="shared" si="59"/>
        <v>159.98850000000002</v>
      </c>
      <c r="L680" s="292"/>
      <c r="M680" s="292"/>
    </row>
    <row r="681" spans="1:13" x14ac:dyDescent="0.2">
      <c r="A681" s="274">
        <v>680</v>
      </c>
      <c r="B681" s="269" t="s">
        <v>1097</v>
      </c>
      <c r="C681" s="270" t="s">
        <v>1098</v>
      </c>
      <c r="D681" s="271">
        <f>VLOOKUP(C681,'9'!C51:D119,2,0)</f>
        <v>0</v>
      </c>
      <c r="E681" s="317">
        <f t="shared" si="55"/>
        <v>774.0684</v>
      </c>
      <c r="F681" s="272">
        <v>0.34</v>
      </c>
      <c r="G681" s="273">
        <v>1.557E-3</v>
      </c>
      <c r="H681" s="267">
        <f t="shared" si="57"/>
        <v>0</v>
      </c>
      <c r="I681" s="267">
        <f t="shared" si="58"/>
        <v>0</v>
      </c>
      <c r="J681" s="293">
        <v>387.0342</v>
      </c>
      <c r="K681" s="272">
        <f t="shared" si="59"/>
        <v>322.52850000000001</v>
      </c>
      <c r="L681" s="292"/>
      <c r="M681" s="292"/>
    </row>
    <row r="682" spans="1:13" x14ac:dyDescent="0.2">
      <c r="A682" s="268">
        <v>681</v>
      </c>
      <c r="B682" s="269" t="s">
        <v>1099</v>
      </c>
      <c r="C682" s="270" t="s">
        <v>1100</v>
      </c>
      <c r="D682" s="271">
        <f>VLOOKUP(C682,'9'!C52:D120,2,0)</f>
        <v>0</v>
      </c>
      <c r="E682" s="317">
        <f t="shared" si="55"/>
        <v>1403.9298000000003</v>
      </c>
      <c r="F682" s="272">
        <v>0.87</v>
      </c>
      <c r="G682" s="273">
        <v>2.0760000000000002E-3</v>
      </c>
      <c r="H682" s="267">
        <f t="shared" si="57"/>
        <v>0</v>
      </c>
      <c r="I682" s="267">
        <f t="shared" si="58"/>
        <v>0</v>
      </c>
      <c r="J682" s="293">
        <v>701.96490000000017</v>
      </c>
      <c r="K682" s="272">
        <f t="shared" si="59"/>
        <v>584.97075000000018</v>
      </c>
      <c r="L682" s="292"/>
      <c r="M682" s="292"/>
    </row>
    <row r="683" spans="1:13" x14ac:dyDescent="0.2">
      <c r="A683" s="274">
        <v>682</v>
      </c>
      <c r="B683" s="269" t="s">
        <v>1101</v>
      </c>
      <c r="C683" s="270" t="s">
        <v>1102</v>
      </c>
      <c r="D683" s="271">
        <f>VLOOKUP(C683,'9'!C53:D121,2,0)</f>
        <v>0</v>
      </c>
      <c r="E683" s="317">
        <f t="shared" si="55"/>
        <v>4122.6948000000011</v>
      </c>
      <c r="F683" s="272">
        <v>2.4</v>
      </c>
      <c r="G683" s="273">
        <v>5.824E-2</v>
      </c>
      <c r="H683" s="267">
        <f t="shared" si="57"/>
        <v>0</v>
      </c>
      <c r="I683" s="267">
        <f t="shared" si="58"/>
        <v>0</v>
      </c>
      <c r="J683" s="293">
        <v>2061.3474000000006</v>
      </c>
      <c r="K683" s="272">
        <f t="shared" si="59"/>
        <v>1717.7895000000005</v>
      </c>
      <c r="L683" s="292"/>
      <c r="M683" s="292"/>
    </row>
    <row r="684" spans="1:13" x14ac:dyDescent="0.2">
      <c r="A684" s="268">
        <v>683</v>
      </c>
      <c r="B684" s="269" t="s">
        <v>1103</v>
      </c>
      <c r="C684" s="270" t="s">
        <v>1104</v>
      </c>
      <c r="D684" s="271">
        <f>VLOOKUP(C684,'9'!C54:D122,2,0)</f>
        <v>0</v>
      </c>
      <c r="E684" s="317">
        <f t="shared" si="55"/>
        <v>10840.964400000001</v>
      </c>
      <c r="F684" s="272">
        <v>6.8</v>
      </c>
      <c r="G684" s="273">
        <v>0.17784</v>
      </c>
      <c r="H684" s="267">
        <f t="shared" si="57"/>
        <v>0</v>
      </c>
      <c r="I684" s="267">
        <f t="shared" si="58"/>
        <v>0</v>
      </c>
      <c r="J684" s="293">
        <v>5420.4822000000004</v>
      </c>
      <c r="K684" s="272">
        <f t="shared" si="59"/>
        <v>4517.0685000000003</v>
      </c>
      <c r="L684" s="292"/>
      <c r="M684" s="292"/>
    </row>
    <row r="685" spans="1:13" x14ac:dyDescent="0.2">
      <c r="A685" s="274">
        <v>684</v>
      </c>
      <c r="B685" s="269" t="s">
        <v>1105</v>
      </c>
      <c r="C685" s="270" t="s">
        <v>1106</v>
      </c>
      <c r="D685" s="271">
        <f>VLOOKUP(C685,'9'!C55:D123,2,0)</f>
        <v>0</v>
      </c>
      <c r="E685" s="317">
        <f t="shared" si="55"/>
        <v>989.6418000000001</v>
      </c>
      <c r="F685" s="272">
        <v>0.13500000000000001</v>
      </c>
      <c r="G685" s="273">
        <v>2.5263157894736842E-3</v>
      </c>
      <c r="H685" s="267">
        <f t="shared" si="57"/>
        <v>0</v>
      </c>
      <c r="I685" s="267">
        <f t="shared" si="58"/>
        <v>0</v>
      </c>
      <c r="J685" s="293">
        <v>494.82090000000005</v>
      </c>
      <c r="K685" s="272">
        <f t="shared" si="59"/>
        <v>412.35075000000006</v>
      </c>
      <c r="L685" s="292"/>
      <c r="M685" s="292"/>
    </row>
    <row r="686" spans="1:13" x14ac:dyDescent="0.2">
      <c r="A686" s="268">
        <v>685</v>
      </c>
      <c r="B686" s="269" t="s">
        <v>1107</v>
      </c>
      <c r="C686" s="270" t="s">
        <v>1108</v>
      </c>
      <c r="D686" s="271">
        <f>VLOOKUP(C686,'9'!C56:D124,2,0)</f>
        <v>0</v>
      </c>
      <c r="E686" s="317">
        <f t="shared" si="55"/>
        <v>2362.1031000000003</v>
      </c>
      <c r="F686" s="272">
        <v>0.13500000000000001</v>
      </c>
      <c r="G686" s="273">
        <v>2.5000000000000001E-3</v>
      </c>
      <c r="H686" s="267">
        <f t="shared" ref="H686:H695" si="60">F686*D686</f>
        <v>0</v>
      </c>
      <c r="I686" s="267">
        <f t="shared" ref="I686:I695" si="61">G686*D686</f>
        <v>0</v>
      </c>
      <c r="J686" s="293">
        <v>1181.0515500000001</v>
      </c>
      <c r="K686" s="272">
        <f t="shared" si="59"/>
        <v>984.20962500000019</v>
      </c>
      <c r="L686" s="292"/>
      <c r="M686" s="292"/>
    </row>
    <row r="687" spans="1:13" x14ac:dyDescent="0.2">
      <c r="A687" s="274">
        <v>686</v>
      </c>
      <c r="B687" s="269" t="s">
        <v>1109</v>
      </c>
      <c r="C687" s="270" t="s">
        <v>1110</v>
      </c>
      <c r="D687" s="271">
        <f>VLOOKUP(C687,'9'!C57:D125,2,0)</f>
        <v>0</v>
      </c>
      <c r="E687" s="317">
        <f t="shared" si="55"/>
        <v>3988.1079000000009</v>
      </c>
      <c r="F687" s="272">
        <v>0.13500000000000001</v>
      </c>
      <c r="G687" s="273">
        <v>2.6666666666666666E-3</v>
      </c>
      <c r="H687" s="267">
        <f t="shared" si="60"/>
        <v>0</v>
      </c>
      <c r="I687" s="267">
        <f t="shared" si="61"/>
        <v>0</v>
      </c>
      <c r="J687" s="293">
        <v>1994.0539500000004</v>
      </c>
      <c r="K687" s="272">
        <f t="shared" si="59"/>
        <v>1661.7116250000004</v>
      </c>
      <c r="L687" s="292"/>
      <c r="M687" s="292"/>
    </row>
    <row r="688" spans="1:13" x14ac:dyDescent="0.2">
      <c r="A688" s="268">
        <v>687</v>
      </c>
      <c r="B688" s="269" t="s">
        <v>1111</v>
      </c>
      <c r="C688" s="270" t="s">
        <v>1112</v>
      </c>
      <c r="D688" s="271">
        <f>VLOOKUP(C688,'9'!C58:D126,2,0)</f>
        <v>0</v>
      </c>
      <c r="E688" s="317">
        <f t="shared" si="55"/>
        <v>6860.8323000000009</v>
      </c>
      <c r="F688" s="272">
        <v>3.5</v>
      </c>
      <c r="G688" s="273">
        <v>7.9515000000000002E-2</v>
      </c>
      <c r="H688" s="267">
        <f t="shared" si="60"/>
        <v>0</v>
      </c>
      <c r="I688" s="267">
        <f t="shared" si="61"/>
        <v>0</v>
      </c>
      <c r="J688" s="293">
        <v>3430.4161500000005</v>
      </c>
      <c r="K688" s="272">
        <f t="shared" si="59"/>
        <v>2858.6801250000003</v>
      </c>
      <c r="L688" s="292"/>
      <c r="M688" s="292"/>
    </row>
    <row r="689" spans="1:13" x14ac:dyDescent="0.2">
      <c r="A689" s="274">
        <v>688</v>
      </c>
      <c r="B689" s="269" t="s">
        <v>1113</v>
      </c>
      <c r="C689" s="270" t="s">
        <v>1114</v>
      </c>
      <c r="D689" s="271">
        <f>VLOOKUP(C689,'9'!C59:D127,2,0)</f>
        <v>0</v>
      </c>
      <c r="E689" s="317">
        <f t="shared" si="55"/>
        <v>10645.557299999999</v>
      </c>
      <c r="F689" s="272">
        <v>6.8</v>
      </c>
      <c r="G689" s="273">
        <v>0.17784</v>
      </c>
      <c r="H689" s="267">
        <f t="shared" si="60"/>
        <v>0</v>
      </c>
      <c r="I689" s="267">
        <f t="shared" si="61"/>
        <v>0</v>
      </c>
      <c r="J689" s="293">
        <v>5322.7786499999993</v>
      </c>
      <c r="K689" s="272">
        <f t="shared" si="59"/>
        <v>4435.6488749999999</v>
      </c>
      <c r="L689" s="292"/>
      <c r="M689" s="292"/>
    </row>
    <row r="690" spans="1:13" x14ac:dyDescent="0.2">
      <c r="A690" s="268">
        <v>689</v>
      </c>
      <c r="B690" s="269" t="s">
        <v>1115</v>
      </c>
      <c r="C690" s="270" t="s">
        <v>1116</v>
      </c>
      <c r="D690" s="271">
        <f>VLOOKUP(C690,'9'!C60:D128,2,0)</f>
        <v>0</v>
      </c>
      <c r="E690" s="317">
        <f t="shared" si="55"/>
        <v>19912.227300000002</v>
      </c>
      <c r="F690" s="272">
        <v>7.9</v>
      </c>
      <c r="G690" s="273">
        <v>0.29952000000000001</v>
      </c>
      <c r="H690" s="267">
        <f t="shared" si="60"/>
        <v>0</v>
      </c>
      <c r="I690" s="267">
        <f t="shared" si="61"/>
        <v>0</v>
      </c>
      <c r="J690" s="293">
        <v>9956.1136500000011</v>
      </c>
      <c r="K690" s="272">
        <f t="shared" si="59"/>
        <v>8296.7613750000019</v>
      </c>
      <c r="L690" s="292"/>
      <c r="M690" s="292"/>
    </row>
    <row r="691" spans="1:13" x14ac:dyDescent="0.2">
      <c r="A691" s="274">
        <v>690</v>
      </c>
      <c r="B691" s="269" t="s">
        <v>1117</v>
      </c>
      <c r="C691" s="270" t="s">
        <v>1118</v>
      </c>
      <c r="D691" s="271">
        <f>VLOOKUP(C691,'9'!C61:D129,2,0)</f>
        <v>0</v>
      </c>
      <c r="E691" s="317">
        <f t="shared" si="55"/>
        <v>2088.5445</v>
      </c>
      <c r="F691" s="272">
        <v>0.13500000000000001</v>
      </c>
      <c r="G691" s="273">
        <v>2.6666666666666666E-3</v>
      </c>
      <c r="H691" s="267">
        <f t="shared" si="60"/>
        <v>0</v>
      </c>
      <c r="I691" s="267">
        <f t="shared" si="61"/>
        <v>0</v>
      </c>
      <c r="J691" s="293">
        <v>1044.27225</v>
      </c>
      <c r="K691" s="272">
        <f t="shared" si="59"/>
        <v>870.22687500000006</v>
      </c>
      <c r="L691" s="292"/>
      <c r="M691" s="292"/>
    </row>
    <row r="692" spans="1:13" x14ac:dyDescent="0.2">
      <c r="A692" s="268">
        <v>691</v>
      </c>
      <c r="B692" s="269" t="s">
        <v>1119</v>
      </c>
      <c r="C692" s="270" t="s">
        <v>1120</v>
      </c>
      <c r="D692" s="271">
        <f>VLOOKUP(C692,'9'!C62:D130,2,0)</f>
        <v>0</v>
      </c>
      <c r="E692" s="317">
        <f t="shared" si="55"/>
        <v>3592.9656000000004</v>
      </c>
      <c r="F692" s="272">
        <v>7.9</v>
      </c>
      <c r="G692" s="273">
        <v>0.29952000000000001</v>
      </c>
      <c r="H692" s="267">
        <f t="shared" si="60"/>
        <v>0</v>
      </c>
      <c r="I692" s="267">
        <f t="shared" si="61"/>
        <v>0</v>
      </c>
      <c r="J692" s="293">
        <v>1796.4828000000002</v>
      </c>
      <c r="K692" s="272">
        <f t="shared" si="59"/>
        <v>1497.0690000000002</v>
      </c>
      <c r="L692" s="292"/>
      <c r="M692" s="292"/>
    </row>
    <row r="693" spans="1:13" x14ac:dyDescent="0.2">
      <c r="A693" s="274">
        <v>692</v>
      </c>
      <c r="B693" s="269" t="s">
        <v>1121</v>
      </c>
      <c r="C693" s="270" t="s">
        <v>1122</v>
      </c>
      <c r="D693" s="271">
        <f>VLOOKUP(C693,'9'!C63:D131,2,0)</f>
        <v>0</v>
      </c>
      <c r="E693" s="317">
        <f t="shared" si="55"/>
        <v>5532.1056000000008</v>
      </c>
      <c r="F693" s="272">
        <v>7.9</v>
      </c>
      <c r="G693" s="273">
        <v>0.29952000000000001</v>
      </c>
      <c r="H693" s="267">
        <f t="shared" si="60"/>
        <v>0</v>
      </c>
      <c r="I693" s="267">
        <f t="shared" si="61"/>
        <v>0</v>
      </c>
      <c r="J693" s="293">
        <v>2766.0528000000004</v>
      </c>
      <c r="K693" s="272">
        <f t="shared" si="59"/>
        <v>2305.0440000000003</v>
      </c>
      <c r="L693" s="292"/>
      <c r="M693" s="292"/>
    </row>
    <row r="694" spans="1:13" x14ac:dyDescent="0.2">
      <c r="A694" s="268">
        <v>693</v>
      </c>
      <c r="B694" s="269" t="s">
        <v>1123</v>
      </c>
      <c r="C694" s="270" t="s">
        <v>1124</v>
      </c>
      <c r="D694" s="271">
        <f>VLOOKUP(C694,'9'!C64:D132,2,0)</f>
        <v>0</v>
      </c>
      <c r="E694" s="317">
        <f t="shared" si="55"/>
        <v>9234.3510000000006</v>
      </c>
      <c r="F694" s="272">
        <v>7.9</v>
      </c>
      <c r="G694" s="273">
        <v>0.29952000000000001</v>
      </c>
      <c r="H694" s="267">
        <f t="shared" si="60"/>
        <v>0</v>
      </c>
      <c r="I694" s="267">
        <f t="shared" si="61"/>
        <v>0</v>
      </c>
      <c r="J694" s="293">
        <v>4617.1755000000003</v>
      </c>
      <c r="K694" s="272">
        <f t="shared" si="59"/>
        <v>3847.6462500000002</v>
      </c>
      <c r="L694" s="292"/>
      <c r="M694" s="292"/>
    </row>
    <row r="695" spans="1:13" x14ac:dyDescent="0.2">
      <c r="A695" s="274">
        <v>694</v>
      </c>
      <c r="B695" s="290" t="s">
        <v>1465</v>
      </c>
      <c r="C695" s="270" t="s">
        <v>1718</v>
      </c>
      <c r="D695" s="271"/>
      <c r="E695" s="317">
        <f t="shared" si="55"/>
        <v>41.112960000000001</v>
      </c>
      <c r="F695" s="272">
        <v>7.9</v>
      </c>
      <c r="G695" s="273">
        <v>0.29952000000000001</v>
      </c>
      <c r="H695" s="267">
        <f t="shared" si="60"/>
        <v>0</v>
      </c>
      <c r="I695" s="267">
        <f t="shared" si="61"/>
        <v>0</v>
      </c>
      <c r="J695" s="293">
        <v>20.556480000000001</v>
      </c>
      <c r="K695" s="272">
        <f t="shared" si="59"/>
        <v>17.130400000000002</v>
      </c>
      <c r="L695" s="292"/>
      <c r="M695" s="292"/>
    </row>
    <row r="696" spans="1:13" x14ac:dyDescent="0.2">
      <c r="A696" s="268">
        <v>695</v>
      </c>
      <c r="B696" s="290" t="s">
        <v>1720</v>
      </c>
      <c r="C696" s="270" t="s">
        <v>1719</v>
      </c>
      <c r="D696" s="271"/>
      <c r="E696" s="317">
        <f t="shared" si="55"/>
        <v>41.112960000000001</v>
      </c>
      <c r="F696" s="272">
        <v>7.9</v>
      </c>
      <c r="G696" s="273">
        <v>0.29952000000000001</v>
      </c>
      <c r="H696" s="267">
        <f t="shared" ref="H696:H705" si="62">F696*D696</f>
        <v>0</v>
      </c>
      <c r="I696" s="267">
        <f t="shared" ref="I696:I705" si="63">G696*D696</f>
        <v>0</v>
      </c>
      <c r="J696" s="293">
        <v>20.556480000000001</v>
      </c>
      <c r="K696" s="272">
        <f t="shared" ref="K696:K705" si="64">J696/1.2</f>
        <v>17.130400000000002</v>
      </c>
      <c r="L696" s="292"/>
      <c r="M696" s="292"/>
    </row>
    <row r="697" spans="1:13" x14ac:dyDescent="0.2">
      <c r="A697" s="274">
        <v>696</v>
      </c>
      <c r="B697" s="269" t="s">
        <v>1466</v>
      </c>
      <c r="C697" s="270" t="s">
        <v>1721</v>
      </c>
      <c r="D697" s="271"/>
      <c r="E697" s="317">
        <f t="shared" si="55"/>
        <v>68.089920000000006</v>
      </c>
      <c r="F697" s="272">
        <v>7.9</v>
      </c>
      <c r="G697" s="273">
        <v>0.29952000000000001</v>
      </c>
      <c r="H697" s="267">
        <f t="shared" si="62"/>
        <v>0</v>
      </c>
      <c r="I697" s="267">
        <f t="shared" si="63"/>
        <v>0</v>
      </c>
      <c r="J697" s="293">
        <v>34.044960000000003</v>
      </c>
      <c r="K697" s="272">
        <f t="shared" si="64"/>
        <v>28.370800000000003</v>
      </c>
      <c r="L697" s="292"/>
      <c r="M697" s="292"/>
    </row>
    <row r="698" spans="1:13" x14ac:dyDescent="0.2">
      <c r="A698" s="268">
        <v>697</v>
      </c>
      <c r="B698" s="269" t="s">
        <v>1722</v>
      </c>
      <c r="C698" s="270" t="s">
        <v>1723</v>
      </c>
      <c r="D698" s="271"/>
      <c r="E698" s="317">
        <f t="shared" si="55"/>
        <v>68.089920000000006</v>
      </c>
      <c r="F698" s="272">
        <v>7.9</v>
      </c>
      <c r="G698" s="273">
        <v>0.29952000000000001</v>
      </c>
      <c r="H698" s="267">
        <f t="shared" si="62"/>
        <v>0</v>
      </c>
      <c r="I698" s="267">
        <f t="shared" si="63"/>
        <v>0</v>
      </c>
      <c r="J698" s="293">
        <v>34.044960000000003</v>
      </c>
      <c r="K698" s="272">
        <f t="shared" si="64"/>
        <v>28.370800000000003</v>
      </c>
      <c r="L698" s="292"/>
      <c r="M698" s="292"/>
    </row>
    <row r="699" spans="1:13" x14ac:dyDescent="0.2">
      <c r="A699" s="274">
        <v>698</v>
      </c>
      <c r="B699" s="269" t="s">
        <v>1469</v>
      </c>
      <c r="C699" s="270" t="s">
        <v>1724</v>
      </c>
      <c r="D699" s="271"/>
      <c r="E699" s="317">
        <f t="shared" si="55"/>
        <v>89.850239999999999</v>
      </c>
      <c r="F699" s="272">
        <v>7.9</v>
      </c>
      <c r="G699" s="273">
        <v>0.29952000000000001</v>
      </c>
      <c r="H699" s="267">
        <f t="shared" si="62"/>
        <v>0</v>
      </c>
      <c r="I699" s="267">
        <f t="shared" si="63"/>
        <v>0</v>
      </c>
      <c r="J699" s="293">
        <v>44.92512</v>
      </c>
      <c r="K699" s="272">
        <f t="shared" si="64"/>
        <v>37.437600000000003</v>
      </c>
      <c r="L699" s="292"/>
      <c r="M699" s="292"/>
    </row>
    <row r="700" spans="1:13" x14ac:dyDescent="0.2">
      <c r="A700" s="268">
        <v>699</v>
      </c>
      <c r="B700" s="269" t="s">
        <v>1725</v>
      </c>
      <c r="C700" s="270" t="s">
        <v>1726</v>
      </c>
      <c r="D700" s="271"/>
      <c r="E700" s="317">
        <f t="shared" si="55"/>
        <v>89.850239999999999</v>
      </c>
      <c r="F700" s="272">
        <v>7.9</v>
      </c>
      <c r="G700" s="273">
        <v>0.29952000000000001</v>
      </c>
      <c r="H700" s="267">
        <f t="shared" si="62"/>
        <v>0</v>
      </c>
      <c r="I700" s="267">
        <f t="shared" si="63"/>
        <v>0</v>
      </c>
      <c r="J700" s="293">
        <v>44.92512</v>
      </c>
      <c r="K700" s="272">
        <f t="shared" si="64"/>
        <v>37.437600000000003</v>
      </c>
      <c r="L700" s="292"/>
      <c r="M700" s="292"/>
    </row>
    <row r="701" spans="1:13" x14ac:dyDescent="0.2">
      <c r="A701" s="274">
        <v>700</v>
      </c>
      <c r="B701" s="269" t="s">
        <v>1467</v>
      </c>
      <c r="C701" s="270" t="s">
        <v>1727</v>
      </c>
      <c r="D701" s="271"/>
      <c r="E701" s="317">
        <f t="shared" si="55"/>
        <v>118.28639999999999</v>
      </c>
      <c r="F701" s="272">
        <v>7.9</v>
      </c>
      <c r="G701" s="273">
        <v>0.29952000000000001</v>
      </c>
      <c r="H701" s="267">
        <f t="shared" si="62"/>
        <v>0</v>
      </c>
      <c r="I701" s="267">
        <f t="shared" si="63"/>
        <v>0</v>
      </c>
      <c r="J701" s="293">
        <v>59.143199999999993</v>
      </c>
      <c r="K701" s="272">
        <f t="shared" si="64"/>
        <v>49.285999999999994</v>
      </c>
      <c r="L701" s="292"/>
      <c r="M701" s="292"/>
    </row>
    <row r="702" spans="1:13" x14ac:dyDescent="0.2">
      <c r="A702" s="268">
        <v>701</v>
      </c>
      <c r="B702" s="269" t="s">
        <v>1728</v>
      </c>
      <c r="C702" s="270" t="s">
        <v>1729</v>
      </c>
      <c r="D702" s="271"/>
      <c r="E702" s="317">
        <f t="shared" si="55"/>
        <v>118.28639999999999</v>
      </c>
      <c r="F702" s="272">
        <v>7.9</v>
      </c>
      <c r="G702" s="273">
        <v>0.29952000000000001</v>
      </c>
      <c r="H702" s="267">
        <f t="shared" si="62"/>
        <v>0</v>
      </c>
      <c r="I702" s="267">
        <f t="shared" si="63"/>
        <v>0</v>
      </c>
      <c r="J702" s="293">
        <v>59.143199999999993</v>
      </c>
      <c r="K702" s="272">
        <f t="shared" si="64"/>
        <v>49.285999999999994</v>
      </c>
      <c r="L702" s="292"/>
      <c r="M702" s="292"/>
    </row>
    <row r="703" spans="1:13" x14ac:dyDescent="0.2">
      <c r="A703" s="274">
        <v>702</v>
      </c>
      <c r="B703" s="269" t="s">
        <v>1468</v>
      </c>
      <c r="C703" s="270" t="s">
        <v>1730</v>
      </c>
      <c r="D703" s="271"/>
      <c r="E703" s="317">
        <f t="shared" si="55"/>
        <v>181.79808</v>
      </c>
      <c r="F703" s="272">
        <v>7.9</v>
      </c>
      <c r="G703" s="273">
        <v>0.29952000000000001</v>
      </c>
      <c r="H703" s="267">
        <f t="shared" si="62"/>
        <v>0</v>
      </c>
      <c r="I703" s="267">
        <f t="shared" si="63"/>
        <v>0</v>
      </c>
      <c r="J703" s="293">
        <v>90.899039999999999</v>
      </c>
      <c r="K703" s="272">
        <f t="shared" si="64"/>
        <v>75.749200000000002</v>
      </c>
      <c r="L703" s="292"/>
      <c r="M703" s="292"/>
    </row>
    <row r="704" spans="1:13" x14ac:dyDescent="0.2">
      <c r="A704" s="268">
        <v>703</v>
      </c>
      <c r="B704" s="290" t="s">
        <v>1731</v>
      </c>
      <c r="C704" s="270" t="s">
        <v>1732</v>
      </c>
      <c r="D704" s="271"/>
      <c r="E704" s="317">
        <f t="shared" si="55"/>
        <v>181.79808</v>
      </c>
      <c r="F704" s="272">
        <v>7.9</v>
      </c>
      <c r="G704" s="273">
        <v>0.29952000000000001</v>
      </c>
      <c r="H704" s="267">
        <f t="shared" si="62"/>
        <v>0</v>
      </c>
      <c r="I704" s="267">
        <f t="shared" si="63"/>
        <v>0</v>
      </c>
      <c r="J704" s="293">
        <v>90.899039999999999</v>
      </c>
      <c r="K704" s="272">
        <f t="shared" si="64"/>
        <v>75.749200000000002</v>
      </c>
      <c r="L704" s="292"/>
      <c r="M704" s="292"/>
    </row>
    <row r="705" spans="1:13" x14ac:dyDescent="0.2">
      <c r="A705" s="274">
        <v>704</v>
      </c>
      <c r="B705" s="269" t="s">
        <v>1464</v>
      </c>
      <c r="C705" s="270" t="s">
        <v>1733</v>
      </c>
      <c r="D705" s="271"/>
      <c r="E705" s="317">
        <f t="shared" si="55"/>
        <v>286.18560000000002</v>
      </c>
      <c r="F705" s="272">
        <v>7.9</v>
      </c>
      <c r="G705" s="273">
        <v>0.29952000000000001</v>
      </c>
      <c r="H705" s="267">
        <f t="shared" si="62"/>
        <v>0</v>
      </c>
      <c r="I705" s="267">
        <f t="shared" si="63"/>
        <v>0</v>
      </c>
      <c r="J705" s="293">
        <v>143.09280000000001</v>
      </c>
      <c r="K705" s="272">
        <f t="shared" si="64"/>
        <v>119.24400000000001</v>
      </c>
      <c r="L705" s="292"/>
      <c r="M705" s="292"/>
    </row>
    <row r="706" spans="1:13" x14ac:dyDescent="0.2">
      <c r="A706" s="268">
        <v>705</v>
      </c>
      <c r="B706" s="269" t="s">
        <v>1734</v>
      </c>
      <c r="C706" s="270" t="s">
        <v>1733</v>
      </c>
      <c r="D706" s="271"/>
      <c r="E706" s="317">
        <f t="shared" ref="E706:E769" si="65">J706*2</f>
        <v>286.18560000000002</v>
      </c>
      <c r="F706" s="272">
        <v>7.9</v>
      </c>
      <c r="G706" s="273">
        <v>0.29952000000000001</v>
      </c>
      <c r="H706" s="267">
        <f t="shared" ref="H706" si="66">F706*D706</f>
        <v>0</v>
      </c>
      <c r="I706" s="267">
        <f t="shared" ref="I706" si="67">G706*D706</f>
        <v>0</v>
      </c>
      <c r="J706" s="293">
        <v>143.09280000000001</v>
      </c>
      <c r="K706" s="272">
        <f t="shared" ref="K706" si="68">J706/1.2</f>
        <v>119.24400000000001</v>
      </c>
      <c r="L706" s="292"/>
      <c r="M706" s="292"/>
    </row>
    <row r="707" spans="1:13" x14ac:dyDescent="0.2">
      <c r="A707" s="274">
        <v>706</v>
      </c>
      <c r="B707" s="269" t="s">
        <v>1470</v>
      </c>
      <c r="C707" s="270" t="s">
        <v>1471</v>
      </c>
      <c r="D707" s="271"/>
      <c r="E707" s="317">
        <f t="shared" si="65"/>
        <v>39.639755761589406</v>
      </c>
      <c r="F707" s="272">
        <v>4.3439999999999999E-2</v>
      </c>
      <c r="G707" s="273">
        <v>2.0000000000000001E-4</v>
      </c>
      <c r="H707" s="267">
        <f t="shared" ref="H707:H737" si="69">F707*D707</f>
        <v>0</v>
      </c>
      <c r="I707" s="267">
        <f t="shared" ref="I707:I737" si="70">G707*D707</f>
        <v>0</v>
      </c>
      <c r="J707" s="293">
        <v>19.819877880794703</v>
      </c>
      <c r="K707" s="272">
        <f t="shared" si="59"/>
        <v>16.516564900662253</v>
      </c>
      <c r="L707" s="292"/>
      <c r="M707" s="292"/>
    </row>
    <row r="708" spans="1:13" x14ac:dyDescent="0.2">
      <c r="A708" s="268">
        <v>707</v>
      </c>
      <c r="B708" s="269" t="s">
        <v>1472</v>
      </c>
      <c r="C708" s="270" t="s">
        <v>1473</v>
      </c>
      <c r="D708" s="271"/>
      <c r="E708" s="317">
        <f t="shared" si="65"/>
        <v>53.641815099337755</v>
      </c>
      <c r="F708" s="272">
        <v>6.7669999999999994E-2</v>
      </c>
      <c r="G708" s="273">
        <v>2.9999999999999997E-4</v>
      </c>
      <c r="H708" s="267">
        <f t="shared" si="69"/>
        <v>0</v>
      </c>
      <c r="I708" s="267">
        <f t="shared" si="70"/>
        <v>0</v>
      </c>
      <c r="J708" s="293">
        <v>26.820907549668878</v>
      </c>
      <c r="K708" s="272">
        <f t="shared" si="59"/>
        <v>22.350756291390731</v>
      </c>
      <c r="L708" s="292"/>
      <c r="M708" s="292"/>
    </row>
    <row r="709" spans="1:13" x14ac:dyDescent="0.2">
      <c r="A709" s="274">
        <v>708</v>
      </c>
      <c r="B709" s="269" t="s">
        <v>1474</v>
      </c>
      <c r="C709" s="270" t="s">
        <v>1475</v>
      </c>
      <c r="D709" s="271"/>
      <c r="E709" s="317">
        <f t="shared" si="65"/>
        <v>81.877336688741735</v>
      </c>
      <c r="F709" s="272">
        <v>9.4500000000000001E-2</v>
      </c>
      <c r="G709" s="273">
        <v>4.4999999999999999E-4</v>
      </c>
      <c r="H709" s="267">
        <f t="shared" si="69"/>
        <v>0</v>
      </c>
      <c r="I709" s="267">
        <f t="shared" si="70"/>
        <v>0</v>
      </c>
      <c r="J709" s="293">
        <v>40.938668344370868</v>
      </c>
      <c r="K709" s="272">
        <f t="shared" si="59"/>
        <v>34.11555695364239</v>
      </c>
      <c r="L709" s="292"/>
      <c r="M709" s="292"/>
    </row>
    <row r="710" spans="1:13" x14ac:dyDescent="0.2">
      <c r="A710" s="268">
        <v>709</v>
      </c>
      <c r="B710" s="269" t="s">
        <v>1476</v>
      </c>
      <c r="C710" s="270" t="s">
        <v>1477</v>
      </c>
      <c r="D710" s="271"/>
      <c r="E710" s="317">
        <f t="shared" si="65"/>
        <v>138.0602177483444</v>
      </c>
      <c r="F710" s="272">
        <v>0.15132999999999999</v>
      </c>
      <c r="G710" s="273">
        <v>5.9999999999999995E-4</v>
      </c>
      <c r="H710" s="267">
        <f t="shared" si="69"/>
        <v>0</v>
      </c>
      <c r="I710" s="267">
        <f t="shared" si="70"/>
        <v>0</v>
      </c>
      <c r="J710" s="293">
        <v>69.0301088741722</v>
      </c>
      <c r="K710" s="272"/>
      <c r="L710" s="292"/>
      <c r="M710" s="292"/>
    </row>
    <row r="711" spans="1:13" x14ac:dyDescent="0.2">
      <c r="A711" s="274">
        <v>710</v>
      </c>
      <c r="B711" s="269" t="s">
        <v>1478</v>
      </c>
      <c r="C711" s="270" t="s">
        <v>1479</v>
      </c>
      <c r="D711" s="271"/>
      <c r="E711" s="317">
        <f t="shared" si="65"/>
        <v>212.34491920529805</v>
      </c>
      <c r="F711" s="272">
        <v>0.22322</v>
      </c>
      <c r="G711" s="273">
        <v>1.01E-3</v>
      </c>
      <c r="H711" s="267">
        <f t="shared" si="69"/>
        <v>0</v>
      </c>
      <c r="I711" s="267">
        <f t="shared" si="70"/>
        <v>0</v>
      </c>
      <c r="J711" s="293">
        <v>106.17245960264903</v>
      </c>
      <c r="K711" s="272">
        <f t="shared" si="59"/>
        <v>88.477049668874187</v>
      </c>
      <c r="L711" s="292"/>
      <c r="M711" s="292"/>
    </row>
    <row r="712" spans="1:13" x14ac:dyDescent="0.2">
      <c r="A712" s="268">
        <v>711</v>
      </c>
      <c r="B712" s="269" t="s">
        <v>1480</v>
      </c>
      <c r="C712" s="270" t="s">
        <v>1481</v>
      </c>
      <c r="D712" s="271"/>
      <c r="E712" s="317">
        <f t="shared" si="65"/>
        <v>300.79322543046356</v>
      </c>
      <c r="F712" s="272">
        <v>0.32300000000000001</v>
      </c>
      <c r="G712" s="273">
        <v>1.65E-3</v>
      </c>
      <c r="H712" s="267">
        <f t="shared" si="69"/>
        <v>0</v>
      </c>
      <c r="I712" s="267">
        <f t="shared" si="70"/>
        <v>0</v>
      </c>
      <c r="J712" s="293">
        <v>150.39661271523178</v>
      </c>
      <c r="K712" s="272">
        <f t="shared" si="59"/>
        <v>125.33051059602649</v>
      </c>
      <c r="L712" s="292"/>
      <c r="M712" s="292"/>
    </row>
    <row r="713" spans="1:13" x14ac:dyDescent="0.2">
      <c r="A713" s="274">
        <v>712</v>
      </c>
      <c r="B713" s="269" t="s">
        <v>1482</v>
      </c>
      <c r="C713" s="270" t="s">
        <v>1483</v>
      </c>
      <c r="D713" s="271"/>
      <c r="E713" s="317">
        <f t="shared" si="65"/>
        <v>269.68481483443708</v>
      </c>
      <c r="F713" s="272">
        <v>0.216</v>
      </c>
      <c r="G713" s="273">
        <v>9.8999999999999999E-4</v>
      </c>
      <c r="H713" s="267">
        <f t="shared" si="69"/>
        <v>0</v>
      </c>
      <c r="I713" s="267">
        <f t="shared" si="70"/>
        <v>0</v>
      </c>
      <c r="J713" s="293">
        <v>134.84240741721854</v>
      </c>
      <c r="K713" s="272">
        <f t="shared" si="59"/>
        <v>112.36867284768212</v>
      </c>
      <c r="L713" s="292"/>
      <c r="M713" s="292"/>
    </row>
    <row r="714" spans="1:13" x14ac:dyDescent="0.2">
      <c r="A714" s="268">
        <v>713</v>
      </c>
      <c r="B714" s="269" t="s">
        <v>1484</v>
      </c>
      <c r="C714" s="270" t="s">
        <v>1485</v>
      </c>
      <c r="D714" s="271"/>
      <c r="E714" s="317">
        <f t="shared" si="65"/>
        <v>487.95015576158949</v>
      </c>
      <c r="F714" s="272">
        <v>0.11524</v>
      </c>
      <c r="G714" s="273">
        <v>6.0999999999999997E-4</v>
      </c>
      <c r="H714" s="267">
        <f t="shared" si="69"/>
        <v>0</v>
      </c>
      <c r="I714" s="267">
        <f t="shared" si="70"/>
        <v>0</v>
      </c>
      <c r="J714" s="293">
        <v>243.97507788079474</v>
      </c>
      <c r="K714" s="272">
        <f t="shared" si="59"/>
        <v>203.3125649006623</v>
      </c>
      <c r="L714" s="292"/>
      <c r="M714" s="292"/>
    </row>
    <row r="715" spans="1:13" x14ac:dyDescent="0.2">
      <c r="A715" s="274">
        <v>714</v>
      </c>
      <c r="B715" s="269" t="s">
        <v>1486</v>
      </c>
      <c r="C715" s="270" t="s">
        <v>1487</v>
      </c>
      <c r="D715" s="271"/>
      <c r="E715" s="317">
        <f t="shared" si="65"/>
        <v>655.19333721854309</v>
      </c>
      <c r="F715" s="272">
        <v>0.16846</v>
      </c>
      <c r="G715" s="273">
        <v>9.8999999999999999E-4</v>
      </c>
      <c r="H715" s="267">
        <f t="shared" si="69"/>
        <v>0</v>
      </c>
      <c r="I715" s="267">
        <f t="shared" si="70"/>
        <v>0</v>
      </c>
      <c r="J715" s="293">
        <v>327.59666860927155</v>
      </c>
      <c r="K715" s="272">
        <f t="shared" ref="K715:K778" si="71">J715/1.2</f>
        <v>272.99722384105962</v>
      </c>
      <c r="L715" s="292"/>
      <c r="M715" s="292"/>
    </row>
    <row r="716" spans="1:13" x14ac:dyDescent="0.2">
      <c r="A716" s="268">
        <v>715</v>
      </c>
      <c r="B716" s="269" t="s">
        <v>1488</v>
      </c>
      <c r="C716" s="270" t="s">
        <v>1489</v>
      </c>
      <c r="D716" s="271"/>
      <c r="E716" s="317">
        <f t="shared" si="65"/>
        <v>822.10469562913909</v>
      </c>
      <c r="F716" s="272">
        <v>0.23857999999999999</v>
      </c>
      <c r="G716" s="273">
        <v>1.3500000000000001E-3</v>
      </c>
      <c r="H716" s="267">
        <f t="shared" si="69"/>
        <v>0</v>
      </c>
      <c r="I716" s="267">
        <f t="shared" si="70"/>
        <v>0</v>
      </c>
      <c r="J716" s="293">
        <v>411.05234781456954</v>
      </c>
      <c r="K716" s="272">
        <f t="shared" si="71"/>
        <v>342.54362317880799</v>
      </c>
      <c r="L716" s="292"/>
      <c r="M716" s="292"/>
    </row>
    <row r="717" spans="1:13" x14ac:dyDescent="0.2">
      <c r="A717" s="274">
        <v>716</v>
      </c>
      <c r="B717" s="269" t="s">
        <v>1490</v>
      </c>
      <c r="C717" s="270" t="s">
        <v>1491</v>
      </c>
      <c r="D717" s="271"/>
      <c r="E717" s="317">
        <f t="shared" si="65"/>
        <v>610.56750357615897</v>
      </c>
      <c r="F717" s="272">
        <v>0.4</v>
      </c>
      <c r="G717" s="273">
        <v>2.3400000000000001E-3</v>
      </c>
      <c r="H717" s="267">
        <f t="shared" si="69"/>
        <v>0</v>
      </c>
      <c r="I717" s="267">
        <f t="shared" si="70"/>
        <v>0</v>
      </c>
      <c r="J717" s="293">
        <v>305.28375178807948</v>
      </c>
      <c r="K717" s="272">
        <f t="shared" si="71"/>
        <v>254.40312649006626</v>
      </c>
      <c r="L717" s="292"/>
      <c r="M717" s="292"/>
    </row>
    <row r="718" spans="1:13" x14ac:dyDescent="0.2">
      <c r="A718" s="268">
        <v>717</v>
      </c>
      <c r="B718" s="269" t="s">
        <v>1492</v>
      </c>
      <c r="C718" s="270" t="s">
        <v>1493</v>
      </c>
      <c r="D718" s="271"/>
      <c r="E718" s="317">
        <f t="shared" si="65"/>
        <v>931.33996927152327</v>
      </c>
      <c r="F718" s="272">
        <v>0.63400000000000001</v>
      </c>
      <c r="G718" s="273">
        <v>4.0200000000000001E-3</v>
      </c>
      <c r="H718" s="267">
        <f t="shared" si="69"/>
        <v>0</v>
      </c>
      <c r="I718" s="267">
        <f t="shared" si="70"/>
        <v>0</v>
      </c>
      <c r="J718" s="293">
        <v>465.66998463576164</v>
      </c>
      <c r="K718" s="272">
        <f t="shared" si="71"/>
        <v>388.05832052980139</v>
      </c>
      <c r="L718" s="292"/>
      <c r="M718" s="292"/>
    </row>
    <row r="719" spans="1:13" x14ac:dyDescent="0.2">
      <c r="A719" s="274">
        <v>718</v>
      </c>
      <c r="B719" s="269" t="s">
        <v>1494</v>
      </c>
      <c r="C719" s="270" t="s">
        <v>1495</v>
      </c>
      <c r="D719" s="271"/>
      <c r="E719" s="317">
        <f t="shared" si="65"/>
        <v>1365.8753467549668</v>
      </c>
      <c r="F719" s="272">
        <v>0.99399999999999999</v>
      </c>
      <c r="G719" s="273">
        <v>6.43E-3</v>
      </c>
      <c r="H719" s="267">
        <f t="shared" si="69"/>
        <v>0</v>
      </c>
      <c r="I719" s="267">
        <f t="shared" si="70"/>
        <v>0</v>
      </c>
      <c r="J719" s="293">
        <v>682.93767337748341</v>
      </c>
      <c r="K719" s="272">
        <f t="shared" si="71"/>
        <v>569.11472781456951</v>
      </c>
      <c r="L719" s="292"/>
      <c r="M719" s="292"/>
    </row>
    <row r="720" spans="1:13" x14ac:dyDescent="0.2">
      <c r="A720" s="268">
        <v>719</v>
      </c>
      <c r="B720" s="269" t="s">
        <v>1496</v>
      </c>
      <c r="C720" s="270" t="s">
        <v>1497</v>
      </c>
      <c r="D720" s="271"/>
      <c r="E720" s="317">
        <f t="shared" si="65"/>
        <v>46.23692185430464</v>
      </c>
      <c r="F720" s="272">
        <v>3.5830000000000001E-2</v>
      </c>
      <c r="G720" s="273">
        <v>1.4999999999999999E-4</v>
      </c>
      <c r="H720" s="267">
        <f t="shared" si="69"/>
        <v>0</v>
      </c>
      <c r="I720" s="267">
        <f t="shared" si="70"/>
        <v>0</v>
      </c>
      <c r="J720" s="293">
        <v>23.11846092715232</v>
      </c>
      <c r="K720" s="272">
        <f t="shared" si="71"/>
        <v>19.265384105960269</v>
      </c>
      <c r="L720" s="292"/>
      <c r="M720" s="292"/>
    </row>
    <row r="721" spans="1:13" x14ac:dyDescent="0.2">
      <c r="A721" s="274">
        <v>720</v>
      </c>
      <c r="B721" s="269" t="s">
        <v>1498</v>
      </c>
      <c r="C721" s="270" t="s">
        <v>1499</v>
      </c>
      <c r="D721" s="271"/>
      <c r="E721" s="317">
        <f t="shared" si="65"/>
        <v>49.38487470198676</v>
      </c>
      <c r="F721" s="272">
        <v>4.5440000000000001E-2</v>
      </c>
      <c r="G721" s="273">
        <v>2.0000000000000001E-4</v>
      </c>
      <c r="H721" s="267">
        <f t="shared" si="69"/>
        <v>0</v>
      </c>
      <c r="I721" s="267">
        <f t="shared" si="70"/>
        <v>0</v>
      </c>
      <c r="J721" s="293">
        <v>24.69243735099338</v>
      </c>
      <c r="K721" s="272">
        <f t="shared" si="71"/>
        <v>20.577031125827819</v>
      </c>
      <c r="L721" s="292"/>
      <c r="M721" s="292"/>
    </row>
    <row r="722" spans="1:13" x14ac:dyDescent="0.2">
      <c r="A722" s="268">
        <v>721</v>
      </c>
      <c r="B722" s="269" t="s">
        <v>1500</v>
      </c>
      <c r="C722" s="270" t="s">
        <v>1501</v>
      </c>
      <c r="D722" s="271"/>
      <c r="E722" s="317">
        <f t="shared" si="65"/>
        <v>58.671553907284768</v>
      </c>
      <c r="F722" s="272">
        <v>6.8669999999999995E-2</v>
      </c>
      <c r="G722" s="273">
        <v>2.9999999999999997E-4</v>
      </c>
      <c r="H722" s="267">
        <f t="shared" si="69"/>
        <v>0</v>
      </c>
      <c r="I722" s="267">
        <f t="shared" si="70"/>
        <v>0</v>
      </c>
      <c r="J722" s="293">
        <v>29.335776953642384</v>
      </c>
      <c r="K722" s="272">
        <f t="shared" si="71"/>
        <v>24.446480794701987</v>
      </c>
      <c r="L722" s="292"/>
      <c r="M722" s="292"/>
    </row>
    <row r="723" spans="1:13" x14ac:dyDescent="0.2">
      <c r="A723" s="274">
        <v>722</v>
      </c>
      <c r="B723" s="269" t="s">
        <v>1502</v>
      </c>
      <c r="C723" s="270" t="s">
        <v>1503</v>
      </c>
      <c r="D723" s="271"/>
      <c r="E723" s="317">
        <f t="shared" si="65"/>
        <v>57.959880794701988</v>
      </c>
      <c r="F723" s="272">
        <v>5.3060000000000003E-2</v>
      </c>
      <c r="G723" s="273">
        <v>2.5000000000000001E-4</v>
      </c>
      <c r="H723" s="267">
        <f t="shared" si="69"/>
        <v>0</v>
      </c>
      <c r="I723" s="267">
        <f t="shared" si="70"/>
        <v>0</v>
      </c>
      <c r="J723" s="293">
        <v>28.979940397350994</v>
      </c>
      <c r="K723" s="272">
        <f t="shared" si="71"/>
        <v>24.149950331125829</v>
      </c>
      <c r="L723" s="292"/>
      <c r="M723" s="292"/>
    </row>
    <row r="724" spans="1:13" x14ac:dyDescent="0.2">
      <c r="A724" s="268">
        <v>723</v>
      </c>
      <c r="B724" s="269" t="s">
        <v>1504</v>
      </c>
      <c r="C724" s="270" t="s">
        <v>1505</v>
      </c>
      <c r="D724" s="271"/>
      <c r="E724" s="317">
        <f t="shared" si="65"/>
        <v>66.569815629139086</v>
      </c>
      <c r="F724" s="272">
        <v>7.4399999999999994E-2</v>
      </c>
      <c r="G724" s="273">
        <v>3.6000000000000002E-4</v>
      </c>
      <c r="H724" s="267">
        <f t="shared" si="69"/>
        <v>0</v>
      </c>
      <c r="I724" s="267">
        <f t="shared" si="70"/>
        <v>0</v>
      </c>
      <c r="J724" s="293">
        <v>33.284907814569543</v>
      </c>
      <c r="K724" s="272">
        <f t="shared" si="71"/>
        <v>27.737423178807955</v>
      </c>
      <c r="L724" s="292"/>
      <c r="M724" s="292"/>
    </row>
    <row r="725" spans="1:13" x14ac:dyDescent="0.2">
      <c r="A725" s="274">
        <v>724</v>
      </c>
      <c r="B725" s="269" t="s">
        <v>1506</v>
      </c>
      <c r="C725" s="270" t="s">
        <v>1507</v>
      </c>
      <c r="D725" s="271"/>
      <c r="E725" s="317">
        <f t="shared" si="65"/>
        <v>87.850151523178823</v>
      </c>
      <c r="F725" s="272">
        <v>9.2499999999999999E-2</v>
      </c>
      <c r="G725" s="273">
        <v>4.4999999999999999E-4</v>
      </c>
      <c r="H725" s="267">
        <f t="shared" si="69"/>
        <v>0</v>
      </c>
      <c r="I725" s="267">
        <f t="shared" si="70"/>
        <v>0</v>
      </c>
      <c r="J725" s="293">
        <v>43.925075761589412</v>
      </c>
      <c r="K725" s="272"/>
      <c r="L725" s="292"/>
      <c r="M725" s="292"/>
    </row>
    <row r="726" spans="1:13" x14ac:dyDescent="0.2">
      <c r="A726" s="268">
        <v>725</v>
      </c>
      <c r="B726" s="269" t="s">
        <v>1508</v>
      </c>
      <c r="C726" s="270" t="s">
        <v>1509</v>
      </c>
      <c r="D726" s="271"/>
      <c r="E726" s="317">
        <f t="shared" si="65"/>
        <v>87.850151523178823</v>
      </c>
      <c r="F726" s="272">
        <v>9.5500000000000002E-2</v>
      </c>
      <c r="G726" s="273">
        <v>4.4999999999999999E-4</v>
      </c>
      <c r="H726" s="267">
        <f t="shared" si="69"/>
        <v>0</v>
      </c>
      <c r="I726" s="267">
        <f t="shared" si="70"/>
        <v>0</v>
      </c>
      <c r="J726" s="293">
        <v>43.925075761589412</v>
      </c>
      <c r="K726" s="272"/>
      <c r="L726" s="292"/>
      <c r="M726" s="292"/>
    </row>
    <row r="727" spans="1:13" x14ac:dyDescent="0.2">
      <c r="A727" s="274">
        <v>726</v>
      </c>
      <c r="B727" s="269" t="s">
        <v>1510</v>
      </c>
      <c r="C727" s="270" t="s">
        <v>1511</v>
      </c>
      <c r="D727" s="271"/>
      <c r="E727" s="317">
        <f t="shared" si="65"/>
        <v>88.002964768211939</v>
      </c>
      <c r="F727" s="272">
        <v>9.8580000000000001E-2</v>
      </c>
      <c r="G727" s="273">
        <v>3.8000000000000002E-4</v>
      </c>
      <c r="H727" s="267">
        <f t="shared" si="69"/>
        <v>0</v>
      </c>
      <c r="I727" s="267">
        <f t="shared" si="70"/>
        <v>0</v>
      </c>
      <c r="J727" s="293">
        <v>44.001482384105969</v>
      </c>
      <c r="K727" s="272">
        <f t="shared" si="71"/>
        <v>36.667901986754977</v>
      </c>
      <c r="L727" s="292"/>
      <c r="M727" s="292"/>
    </row>
    <row r="728" spans="1:13" x14ac:dyDescent="0.2">
      <c r="A728" s="268">
        <v>727</v>
      </c>
      <c r="B728" s="269" t="s">
        <v>1512</v>
      </c>
      <c r="C728" s="270" t="s">
        <v>1513</v>
      </c>
      <c r="D728" s="271"/>
      <c r="E728" s="317">
        <f t="shared" si="65"/>
        <v>100.58167788079471</v>
      </c>
      <c r="F728" s="272">
        <v>0.10129000000000001</v>
      </c>
      <c r="G728" s="273">
        <v>5.1999999999999995E-4</v>
      </c>
      <c r="H728" s="267">
        <f t="shared" si="69"/>
        <v>0</v>
      </c>
      <c r="I728" s="267">
        <f t="shared" si="70"/>
        <v>0</v>
      </c>
      <c r="J728" s="293">
        <v>50.290838940397357</v>
      </c>
      <c r="K728" s="272">
        <f t="shared" si="71"/>
        <v>41.909032450331132</v>
      </c>
      <c r="L728" s="292"/>
      <c r="M728" s="292"/>
    </row>
    <row r="729" spans="1:13" x14ac:dyDescent="0.2">
      <c r="A729" s="274">
        <v>728</v>
      </c>
      <c r="B729" s="269" t="s">
        <v>1514</v>
      </c>
      <c r="C729" s="270" t="s">
        <v>1515</v>
      </c>
      <c r="D729" s="271"/>
      <c r="E729" s="317">
        <f t="shared" si="65"/>
        <v>156.21879735099341</v>
      </c>
      <c r="F729" s="272">
        <v>0.16986000000000001</v>
      </c>
      <c r="G729" s="273">
        <v>6.4999999999999997E-4</v>
      </c>
      <c r="H729" s="267">
        <f t="shared" si="69"/>
        <v>0</v>
      </c>
      <c r="I729" s="267">
        <f t="shared" si="70"/>
        <v>0</v>
      </c>
      <c r="J729" s="293">
        <v>78.109398675496706</v>
      </c>
      <c r="K729" s="272">
        <f t="shared" si="71"/>
        <v>65.091165562913929</v>
      </c>
      <c r="L729" s="292"/>
      <c r="M729" s="292"/>
    </row>
    <row r="730" spans="1:13" x14ac:dyDescent="0.2">
      <c r="A730" s="268">
        <v>729</v>
      </c>
      <c r="B730" s="269" t="s">
        <v>1516</v>
      </c>
      <c r="C730" s="270" t="s">
        <v>1517</v>
      </c>
      <c r="D730" s="271"/>
      <c r="E730" s="317">
        <f t="shared" si="65"/>
        <v>174.45160052980134</v>
      </c>
      <c r="F730" s="272">
        <v>0.17399999999999999</v>
      </c>
      <c r="G730" s="273">
        <v>8.1999999999999998E-4</v>
      </c>
      <c r="H730" s="267">
        <f t="shared" si="69"/>
        <v>0</v>
      </c>
      <c r="I730" s="267">
        <f t="shared" si="70"/>
        <v>0</v>
      </c>
      <c r="J730" s="293">
        <v>87.22580026490067</v>
      </c>
      <c r="K730" s="272">
        <f t="shared" si="71"/>
        <v>72.688166887417225</v>
      </c>
      <c r="L730" s="292"/>
      <c r="M730" s="292"/>
    </row>
    <row r="731" spans="1:13" x14ac:dyDescent="0.2">
      <c r="A731" s="274">
        <v>730</v>
      </c>
      <c r="B731" s="269" t="s">
        <v>1518</v>
      </c>
      <c r="C731" s="270" t="s">
        <v>1519</v>
      </c>
      <c r="D731" s="271"/>
      <c r="E731" s="317">
        <f t="shared" si="65"/>
        <v>228.27242543046361</v>
      </c>
      <c r="F731" s="272">
        <v>0.25574999999999998</v>
      </c>
      <c r="G731" s="273">
        <v>1.1299999999999999E-3</v>
      </c>
      <c r="H731" s="267">
        <f t="shared" si="69"/>
        <v>0</v>
      </c>
      <c r="I731" s="267">
        <f t="shared" si="70"/>
        <v>0</v>
      </c>
      <c r="J731" s="293">
        <v>114.13621271523181</v>
      </c>
      <c r="K731" s="272">
        <f t="shared" si="71"/>
        <v>95.113510596026515</v>
      </c>
      <c r="L731" s="292"/>
      <c r="M731" s="292"/>
    </row>
    <row r="732" spans="1:13" x14ac:dyDescent="0.2">
      <c r="A732" s="268">
        <v>731</v>
      </c>
      <c r="B732" s="269" t="s">
        <v>1520</v>
      </c>
      <c r="C732" s="270" t="s">
        <v>1521</v>
      </c>
      <c r="D732" s="271"/>
      <c r="E732" s="317">
        <f t="shared" si="65"/>
        <v>234.24960635761587</v>
      </c>
      <c r="F732" s="272">
        <v>0.25874999999999998</v>
      </c>
      <c r="G732" s="273">
        <v>1.1299999999999999E-3</v>
      </c>
      <c r="H732" s="267">
        <f t="shared" si="69"/>
        <v>0</v>
      </c>
      <c r="I732" s="267">
        <f t="shared" si="70"/>
        <v>0</v>
      </c>
      <c r="J732" s="293">
        <v>117.12480317880794</v>
      </c>
      <c r="K732" s="272">
        <f t="shared" si="71"/>
        <v>97.604002649006617</v>
      </c>
      <c r="L732" s="292"/>
      <c r="M732" s="292"/>
    </row>
    <row r="733" spans="1:13" x14ac:dyDescent="0.2">
      <c r="A733" s="274">
        <v>732</v>
      </c>
      <c r="B733" s="269" t="s">
        <v>1522</v>
      </c>
      <c r="C733" s="270" t="s">
        <v>1523</v>
      </c>
      <c r="D733" s="271"/>
      <c r="E733" s="317">
        <f t="shared" si="65"/>
        <v>254.59559841059604</v>
      </c>
      <c r="F733" s="272">
        <v>0.27571000000000001</v>
      </c>
      <c r="G733" s="273">
        <v>1.2999999999999999E-3</v>
      </c>
      <c r="H733" s="267">
        <f t="shared" si="69"/>
        <v>0</v>
      </c>
      <c r="I733" s="267">
        <f t="shared" si="70"/>
        <v>0</v>
      </c>
      <c r="J733" s="293">
        <v>127.29779920529802</v>
      </c>
      <c r="K733" s="272">
        <f t="shared" si="71"/>
        <v>106.08149933774835</v>
      </c>
      <c r="L733" s="292"/>
      <c r="M733" s="292"/>
    </row>
    <row r="734" spans="1:13" x14ac:dyDescent="0.2">
      <c r="A734" s="268">
        <v>733</v>
      </c>
      <c r="B734" s="269" t="s">
        <v>1524</v>
      </c>
      <c r="C734" s="270" t="s">
        <v>1525</v>
      </c>
      <c r="D734" s="271"/>
      <c r="E734" s="317">
        <f t="shared" si="65"/>
        <v>39.569898278145693</v>
      </c>
      <c r="F734" s="272">
        <v>3.2530000000000003E-2</v>
      </c>
      <c r="G734" s="273">
        <v>1.2999999999999999E-4</v>
      </c>
      <c r="H734" s="267">
        <f t="shared" si="69"/>
        <v>0</v>
      </c>
      <c r="I734" s="267">
        <f t="shared" si="70"/>
        <v>0</v>
      </c>
      <c r="J734" s="293">
        <v>19.784949139072847</v>
      </c>
      <c r="K734" s="272">
        <f t="shared" si="71"/>
        <v>16.487457615894041</v>
      </c>
      <c r="L734" s="292"/>
      <c r="M734" s="292"/>
    </row>
    <row r="735" spans="1:13" x14ac:dyDescent="0.2">
      <c r="A735" s="274">
        <v>734</v>
      </c>
      <c r="B735" s="269" t="s">
        <v>1526</v>
      </c>
      <c r="C735" s="270" t="s">
        <v>1527</v>
      </c>
      <c r="D735" s="271"/>
      <c r="E735" s="317">
        <f t="shared" si="65"/>
        <v>41.211549139072851</v>
      </c>
      <c r="F735" s="272">
        <v>4.5440000000000001E-2</v>
      </c>
      <c r="G735" s="273">
        <v>2.0000000000000001E-4</v>
      </c>
      <c r="H735" s="267">
        <f t="shared" si="69"/>
        <v>0</v>
      </c>
      <c r="I735" s="267">
        <f t="shared" si="70"/>
        <v>0</v>
      </c>
      <c r="J735" s="293">
        <v>20.605774569536425</v>
      </c>
      <c r="K735" s="272">
        <f t="shared" si="71"/>
        <v>17.171478807947022</v>
      </c>
      <c r="L735" s="292"/>
      <c r="M735" s="292"/>
    </row>
    <row r="736" spans="1:13" x14ac:dyDescent="0.2">
      <c r="A736" s="268">
        <v>735</v>
      </c>
      <c r="B736" s="269" t="s">
        <v>1528</v>
      </c>
      <c r="C736" s="270" t="s">
        <v>1529</v>
      </c>
      <c r="D736" s="271"/>
      <c r="E736" s="317">
        <f t="shared" si="65"/>
        <v>53.916878940397346</v>
      </c>
      <c r="F736" s="272">
        <v>4.9930000000000002E-2</v>
      </c>
      <c r="G736" s="273">
        <v>2.4000000000000001E-4</v>
      </c>
      <c r="H736" s="267">
        <f t="shared" si="69"/>
        <v>0</v>
      </c>
      <c r="I736" s="267">
        <f t="shared" si="70"/>
        <v>0</v>
      </c>
      <c r="J736" s="293">
        <v>26.958439470198673</v>
      </c>
      <c r="K736" s="272">
        <f t="shared" si="71"/>
        <v>22.46536622516556</v>
      </c>
      <c r="L736" s="292"/>
      <c r="M736" s="292"/>
    </row>
    <row r="737" spans="1:13" x14ac:dyDescent="0.2">
      <c r="A737" s="274">
        <v>736</v>
      </c>
      <c r="B737" s="269" t="s">
        <v>1530</v>
      </c>
      <c r="C737" s="270" t="s">
        <v>1531</v>
      </c>
      <c r="D737" s="271"/>
      <c r="E737" s="317">
        <f t="shared" si="65"/>
        <v>54.545596291390737</v>
      </c>
      <c r="F737" s="272">
        <v>4.8930000000000001E-2</v>
      </c>
      <c r="G737" s="273">
        <v>2.4000000000000001E-4</v>
      </c>
      <c r="H737" s="267">
        <f t="shared" si="69"/>
        <v>0</v>
      </c>
      <c r="I737" s="267">
        <f t="shared" si="70"/>
        <v>0</v>
      </c>
      <c r="J737" s="293">
        <v>27.272798145695369</v>
      </c>
      <c r="K737" s="272">
        <f t="shared" si="71"/>
        <v>22.727331788079475</v>
      </c>
      <c r="L737" s="292"/>
      <c r="M737" s="292"/>
    </row>
    <row r="738" spans="1:13" x14ac:dyDescent="0.2">
      <c r="A738" s="268">
        <v>737</v>
      </c>
      <c r="B738" s="269" t="s">
        <v>1532</v>
      </c>
      <c r="C738" s="270" t="s">
        <v>1533</v>
      </c>
      <c r="D738" s="271"/>
      <c r="E738" s="317">
        <f t="shared" si="65"/>
        <v>59.300271258278151</v>
      </c>
      <c r="F738" s="272">
        <v>5.2670000000000002E-2</v>
      </c>
      <c r="G738" s="273">
        <v>2.9999999999999997E-4</v>
      </c>
      <c r="H738" s="267">
        <f t="shared" ref="H738:H769" si="72">F738*D738</f>
        <v>0</v>
      </c>
      <c r="I738" s="267">
        <f t="shared" ref="I738:I769" si="73">G738*D738</f>
        <v>0</v>
      </c>
      <c r="J738" s="293">
        <v>29.650135629139076</v>
      </c>
      <c r="K738" s="272">
        <f t="shared" si="71"/>
        <v>24.708446357615898</v>
      </c>
      <c r="L738" s="292"/>
      <c r="M738" s="292"/>
    </row>
    <row r="739" spans="1:13" x14ac:dyDescent="0.2">
      <c r="A739" s="274">
        <v>738</v>
      </c>
      <c r="B739" s="269" t="s">
        <v>1534</v>
      </c>
      <c r="C739" s="270" t="s">
        <v>1535</v>
      </c>
      <c r="D739" s="271"/>
      <c r="E739" s="317">
        <f t="shared" si="65"/>
        <v>79.462887417218553</v>
      </c>
      <c r="F739" s="272">
        <v>6.8400000000000002E-2</v>
      </c>
      <c r="G739" s="273">
        <v>3.6000000000000002E-4</v>
      </c>
      <c r="H739" s="267">
        <f t="shared" si="72"/>
        <v>0</v>
      </c>
      <c r="I739" s="267">
        <f t="shared" si="73"/>
        <v>0</v>
      </c>
      <c r="J739" s="293">
        <v>39.731443708609277</v>
      </c>
      <c r="K739" s="272"/>
      <c r="L739" s="292"/>
      <c r="M739" s="292"/>
    </row>
    <row r="740" spans="1:13" x14ac:dyDescent="0.2">
      <c r="A740" s="268">
        <v>739</v>
      </c>
      <c r="B740" s="269" t="s">
        <v>1536</v>
      </c>
      <c r="C740" s="270" t="s">
        <v>1537</v>
      </c>
      <c r="D740" s="271"/>
      <c r="E740" s="317">
        <f t="shared" si="65"/>
        <v>80.091604768211937</v>
      </c>
      <c r="F740" s="272">
        <v>7.1400000000000005E-2</v>
      </c>
      <c r="G740" s="273">
        <v>3.6000000000000002E-4</v>
      </c>
      <c r="H740" s="267">
        <f t="shared" si="72"/>
        <v>0</v>
      </c>
      <c r="I740" s="267">
        <f t="shared" si="73"/>
        <v>0</v>
      </c>
      <c r="J740" s="293">
        <v>40.045802384105968</v>
      </c>
      <c r="K740" s="272"/>
      <c r="L740" s="292"/>
      <c r="M740" s="292"/>
    </row>
    <row r="741" spans="1:13" x14ac:dyDescent="0.2">
      <c r="A741" s="274">
        <v>740</v>
      </c>
      <c r="B741" s="269" t="s">
        <v>1538</v>
      </c>
      <c r="C741" s="270" t="s">
        <v>1539</v>
      </c>
      <c r="D741" s="271"/>
      <c r="E741" s="317">
        <f t="shared" si="65"/>
        <v>83.235191523178798</v>
      </c>
      <c r="F741" s="272">
        <v>6.8400000000000002E-2</v>
      </c>
      <c r="G741" s="273">
        <v>3.6000000000000002E-4</v>
      </c>
      <c r="H741" s="267">
        <f t="shared" si="72"/>
        <v>0</v>
      </c>
      <c r="I741" s="267">
        <f t="shared" si="73"/>
        <v>0</v>
      </c>
      <c r="J741" s="293">
        <v>41.617595761589399</v>
      </c>
      <c r="K741" s="272">
        <f t="shared" si="71"/>
        <v>34.681329801324502</v>
      </c>
      <c r="L741" s="292"/>
      <c r="M741" s="292"/>
    </row>
    <row r="742" spans="1:13" x14ac:dyDescent="0.2">
      <c r="A742" s="268">
        <v>741</v>
      </c>
      <c r="B742" s="269" t="s">
        <v>1540</v>
      </c>
      <c r="C742" s="270" t="s">
        <v>1541</v>
      </c>
      <c r="D742" s="271"/>
      <c r="E742" s="317">
        <f t="shared" si="65"/>
        <v>89.421944900662268</v>
      </c>
      <c r="F742" s="272">
        <v>7.7499999999999999E-2</v>
      </c>
      <c r="G742" s="273">
        <v>4.4999999999999999E-4</v>
      </c>
      <c r="H742" s="267">
        <f t="shared" si="72"/>
        <v>0</v>
      </c>
      <c r="I742" s="267">
        <f t="shared" si="73"/>
        <v>0</v>
      </c>
      <c r="J742" s="293">
        <v>44.710972450331134</v>
      </c>
      <c r="K742" s="272">
        <f t="shared" si="71"/>
        <v>37.25914370860928</v>
      </c>
      <c r="L742" s="292"/>
      <c r="M742" s="292"/>
    </row>
    <row r="743" spans="1:13" x14ac:dyDescent="0.2">
      <c r="A743" s="274">
        <v>742</v>
      </c>
      <c r="B743" s="269" t="s">
        <v>1542</v>
      </c>
      <c r="C743" s="270" t="s">
        <v>1543</v>
      </c>
      <c r="D743" s="271"/>
      <c r="E743" s="317">
        <f t="shared" si="65"/>
        <v>144.90625112582782</v>
      </c>
      <c r="F743" s="272">
        <v>0.13286000000000001</v>
      </c>
      <c r="G743" s="273">
        <v>6.4999999999999997E-4</v>
      </c>
      <c r="H743" s="267">
        <f t="shared" si="72"/>
        <v>0</v>
      </c>
      <c r="I743" s="267">
        <f t="shared" si="73"/>
        <v>0</v>
      </c>
      <c r="J743" s="293">
        <v>72.453125562913911</v>
      </c>
      <c r="K743" s="272">
        <f t="shared" si="71"/>
        <v>60.377604635761593</v>
      </c>
      <c r="L743" s="292"/>
      <c r="M743" s="292"/>
    </row>
    <row r="744" spans="1:13" x14ac:dyDescent="0.2">
      <c r="A744" s="268">
        <v>743</v>
      </c>
      <c r="B744" s="269" t="s">
        <v>1544</v>
      </c>
      <c r="C744" s="270" t="s">
        <v>1545</v>
      </c>
      <c r="D744" s="271"/>
      <c r="E744" s="317">
        <f t="shared" si="65"/>
        <v>149.0627713907285</v>
      </c>
      <c r="F744" s="272">
        <v>0.15645999999999999</v>
      </c>
      <c r="G744" s="273">
        <v>6.9999999999999999E-4</v>
      </c>
      <c r="H744" s="267">
        <f t="shared" si="72"/>
        <v>0</v>
      </c>
      <c r="I744" s="267">
        <f t="shared" si="73"/>
        <v>0</v>
      </c>
      <c r="J744" s="293">
        <v>74.53138569536425</v>
      </c>
      <c r="K744" s="272"/>
      <c r="L744" s="292"/>
      <c r="M744" s="292"/>
    </row>
    <row r="745" spans="1:13" x14ac:dyDescent="0.2">
      <c r="A745" s="274">
        <v>744</v>
      </c>
      <c r="B745" s="269" t="s">
        <v>1546</v>
      </c>
      <c r="C745" s="270" t="s">
        <v>1547</v>
      </c>
      <c r="D745" s="271"/>
      <c r="E745" s="317">
        <f t="shared" si="65"/>
        <v>215.32696052980137</v>
      </c>
      <c r="F745" s="272">
        <v>0.222</v>
      </c>
      <c r="G745" s="273">
        <v>9.1E-4</v>
      </c>
      <c r="H745" s="267">
        <f t="shared" si="72"/>
        <v>0</v>
      </c>
      <c r="I745" s="267">
        <f t="shared" si="73"/>
        <v>0</v>
      </c>
      <c r="J745" s="293">
        <v>107.66348026490068</v>
      </c>
      <c r="K745" s="272">
        <f t="shared" si="71"/>
        <v>89.719566887417244</v>
      </c>
      <c r="L745" s="292"/>
      <c r="M745" s="292"/>
    </row>
    <row r="746" spans="1:13" x14ac:dyDescent="0.2">
      <c r="A746" s="268">
        <v>745</v>
      </c>
      <c r="B746" s="269" t="s">
        <v>1548</v>
      </c>
      <c r="C746" s="270" t="s">
        <v>1549</v>
      </c>
      <c r="D746" s="271"/>
      <c r="E746" s="317">
        <f t="shared" si="65"/>
        <v>218.9464513907285</v>
      </c>
      <c r="F746" s="272">
        <v>0.20022000000000001</v>
      </c>
      <c r="G746" s="273">
        <v>1.01E-3</v>
      </c>
      <c r="H746" s="267">
        <f t="shared" si="72"/>
        <v>0</v>
      </c>
      <c r="I746" s="267">
        <f t="shared" si="73"/>
        <v>0</v>
      </c>
      <c r="J746" s="293">
        <v>109.47322569536425</v>
      </c>
      <c r="K746" s="272">
        <f t="shared" si="71"/>
        <v>91.227688079470212</v>
      </c>
      <c r="L746" s="292"/>
      <c r="M746" s="292"/>
    </row>
    <row r="747" spans="1:13" x14ac:dyDescent="0.2">
      <c r="A747" s="274">
        <v>746</v>
      </c>
      <c r="B747" s="269" t="s">
        <v>1550</v>
      </c>
      <c r="C747" s="270" t="s">
        <v>1551</v>
      </c>
      <c r="D747" s="271"/>
      <c r="E747" s="317">
        <f t="shared" si="65"/>
        <v>227.6437080794702</v>
      </c>
      <c r="F747" s="272">
        <v>0.23175000000000001</v>
      </c>
      <c r="G747" s="273">
        <v>1.1299999999999999E-3</v>
      </c>
      <c r="H747" s="267">
        <f t="shared" si="72"/>
        <v>0</v>
      </c>
      <c r="I747" s="267">
        <f t="shared" si="73"/>
        <v>0</v>
      </c>
      <c r="J747" s="293">
        <v>113.8218540397351</v>
      </c>
      <c r="K747" s="272"/>
      <c r="L747" s="292"/>
      <c r="M747" s="292"/>
    </row>
    <row r="748" spans="1:13" x14ac:dyDescent="0.2">
      <c r="A748" s="268">
        <v>747</v>
      </c>
      <c r="B748" s="269" t="s">
        <v>1552</v>
      </c>
      <c r="C748" s="270" t="s">
        <v>1553</v>
      </c>
      <c r="D748" s="271"/>
      <c r="E748" s="317">
        <f t="shared" si="65"/>
        <v>303.77963284768214</v>
      </c>
      <c r="F748" s="272">
        <v>0.30764000000000002</v>
      </c>
      <c r="G748" s="273">
        <v>1.6199999999999999E-3</v>
      </c>
      <c r="H748" s="267">
        <f t="shared" si="72"/>
        <v>0</v>
      </c>
      <c r="I748" s="267">
        <f t="shared" si="73"/>
        <v>0</v>
      </c>
      <c r="J748" s="293">
        <v>151.88981642384107</v>
      </c>
      <c r="K748" s="272"/>
      <c r="L748" s="292"/>
      <c r="M748" s="292"/>
    </row>
    <row r="749" spans="1:13" x14ac:dyDescent="0.2">
      <c r="A749" s="274">
        <v>748</v>
      </c>
      <c r="B749" s="269" t="s">
        <v>1554</v>
      </c>
      <c r="C749" s="270" t="s">
        <v>1555</v>
      </c>
      <c r="D749" s="271"/>
      <c r="E749" s="317">
        <f t="shared" si="65"/>
        <v>71.878984370860934</v>
      </c>
      <c r="F749" s="272">
        <v>5.7669999999999999E-2</v>
      </c>
      <c r="G749" s="273">
        <v>2.9999999999999997E-4</v>
      </c>
      <c r="H749" s="267">
        <f t="shared" si="72"/>
        <v>0</v>
      </c>
      <c r="I749" s="267">
        <f t="shared" si="73"/>
        <v>0</v>
      </c>
      <c r="J749" s="293">
        <v>35.939492185430467</v>
      </c>
      <c r="K749" s="272">
        <f t="shared" si="71"/>
        <v>29.949576821192057</v>
      </c>
      <c r="L749" s="292"/>
      <c r="M749" s="292"/>
    </row>
    <row r="750" spans="1:13" x14ac:dyDescent="0.2">
      <c r="A750" s="268">
        <v>749</v>
      </c>
      <c r="B750" s="269" t="s">
        <v>1556</v>
      </c>
      <c r="C750" s="270" t="s">
        <v>1557</v>
      </c>
      <c r="D750" s="271"/>
      <c r="E750" s="317">
        <f t="shared" si="65"/>
        <v>94.141691125827833</v>
      </c>
      <c r="F750" s="272">
        <v>8.8499999999999995E-2</v>
      </c>
      <c r="G750" s="273">
        <v>4.4999999999999999E-4</v>
      </c>
      <c r="H750" s="267">
        <f t="shared" si="72"/>
        <v>0</v>
      </c>
      <c r="I750" s="267">
        <f t="shared" si="73"/>
        <v>0</v>
      </c>
      <c r="J750" s="293">
        <v>47.070845562913917</v>
      </c>
      <c r="K750" s="272">
        <f t="shared" si="71"/>
        <v>39.225704635761602</v>
      </c>
      <c r="L750" s="292"/>
      <c r="M750" s="292"/>
    </row>
    <row r="751" spans="1:13" x14ac:dyDescent="0.2">
      <c r="A751" s="274">
        <v>750</v>
      </c>
      <c r="B751" s="269" t="s">
        <v>1558</v>
      </c>
      <c r="C751" s="270" t="s">
        <v>1559</v>
      </c>
      <c r="D751" s="271"/>
      <c r="E751" s="317">
        <f t="shared" si="65"/>
        <v>146.34706172185432</v>
      </c>
      <c r="F751" s="272">
        <v>0.1268</v>
      </c>
      <c r="G751" s="273">
        <v>7.2999999999999996E-4</v>
      </c>
      <c r="H751" s="267">
        <f t="shared" si="72"/>
        <v>0</v>
      </c>
      <c r="I751" s="267">
        <f t="shared" si="73"/>
        <v>0</v>
      </c>
      <c r="J751" s="293">
        <v>73.173530860927158</v>
      </c>
      <c r="K751" s="272">
        <f t="shared" si="71"/>
        <v>60.977942384105965</v>
      </c>
      <c r="L751" s="292"/>
      <c r="M751" s="292"/>
    </row>
    <row r="752" spans="1:13" x14ac:dyDescent="0.2">
      <c r="A752" s="268">
        <v>751</v>
      </c>
      <c r="B752" s="269" t="s">
        <v>1560</v>
      </c>
      <c r="C752" s="270" t="s">
        <v>1561</v>
      </c>
      <c r="D752" s="271"/>
      <c r="E752" s="317">
        <f t="shared" si="65"/>
        <v>244.73696105960269</v>
      </c>
      <c r="F752" s="272">
        <v>0.23494000000000001</v>
      </c>
      <c r="G752" s="273">
        <v>1.07E-3</v>
      </c>
      <c r="H752" s="267">
        <f t="shared" si="72"/>
        <v>0</v>
      </c>
      <c r="I752" s="267">
        <f t="shared" si="73"/>
        <v>0</v>
      </c>
      <c r="J752" s="293">
        <v>122.36848052980135</v>
      </c>
      <c r="K752" s="272">
        <f t="shared" si="71"/>
        <v>101.97373377483446</v>
      </c>
      <c r="L752" s="292"/>
      <c r="M752" s="292"/>
    </row>
    <row r="753" spans="1:13" x14ac:dyDescent="0.2">
      <c r="A753" s="274">
        <v>752</v>
      </c>
      <c r="B753" s="269" t="s">
        <v>1562</v>
      </c>
      <c r="C753" s="270" t="s">
        <v>1563</v>
      </c>
      <c r="D753" s="271"/>
      <c r="E753" s="317">
        <f t="shared" si="65"/>
        <v>368.55498437086095</v>
      </c>
      <c r="F753" s="272">
        <v>0.36964000000000002</v>
      </c>
      <c r="G753" s="273">
        <v>1.6199999999999999E-3</v>
      </c>
      <c r="H753" s="267">
        <f t="shared" si="72"/>
        <v>0</v>
      </c>
      <c r="I753" s="267">
        <f t="shared" si="73"/>
        <v>0</v>
      </c>
      <c r="J753" s="293">
        <v>184.27749218543048</v>
      </c>
      <c r="K753" s="272">
        <f t="shared" si="71"/>
        <v>153.56457682119208</v>
      </c>
      <c r="L753" s="292"/>
      <c r="M753" s="292"/>
    </row>
    <row r="754" spans="1:13" x14ac:dyDescent="0.2">
      <c r="A754" s="268">
        <v>753</v>
      </c>
      <c r="B754" s="269" t="s">
        <v>1564</v>
      </c>
      <c r="C754" s="270" t="s">
        <v>1565</v>
      </c>
      <c r="D754" s="271"/>
      <c r="E754" s="317">
        <f t="shared" si="65"/>
        <v>528.46749615894055</v>
      </c>
      <c r="F754" s="272">
        <v>0.61833000000000005</v>
      </c>
      <c r="G754" s="273">
        <v>2.7499999999999998E-3</v>
      </c>
      <c r="H754" s="267">
        <f t="shared" si="72"/>
        <v>0</v>
      </c>
      <c r="I754" s="267">
        <f t="shared" si="73"/>
        <v>0</v>
      </c>
      <c r="J754" s="293">
        <v>264.23374807947027</v>
      </c>
      <c r="K754" s="272">
        <f t="shared" si="71"/>
        <v>220.19479006622524</v>
      </c>
      <c r="L754" s="292"/>
      <c r="M754" s="292"/>
    </row>
    <row r="755" spans="1:13" x14ac:dyDescent="0.2">
      <c r="A755" s="274">
        <v>754</v>
      </c>
      <c r="B755" s="269" t="s">
        <v>1566</v>
      </c>
      <c r="C755" s="270" t="s">
        <v>1567</v>
      </c>
      <c r="D755" s="271"/>
      <c r="E755" s="317">
        <f t="shared" si="65"/>
        <v>55.453743576158942</v>
      </c>
      <c r="F755" s="272">
        <v>3.9199999999999999E-2</v>
      </c>
      <c r="G755" s="273">
        <v>1.8000000000000001E-4</v>
      </c>
      <c r="H755" s="267">
        <f t="shared" si="72"/>
        <v>0</v>
      </c>
      <c r="I755" s="267">
        <f t="shared" si="73"/>
        <v>0</v>
      </c>
      <c r="J755" s="293">
        <v>27.726871788079471</v>
      </c>
      <c r="K755" s="272">
        <f t="shared" si="71"/>
        <v>23.105726490066228</v>
      </c>
      <c r="L755" s="292"/>
      <c r="M755" s="292"/>
    </row>
    <row r="756" spans="1:13" x14ac:dyDescent="0.2">
      <c r="A756" s="268">
        <v>755</v>
      </c>
      <c r="B756" s="269" t="s">
        <v>1568</v>
      </c>
      <c r="C756" s="270" t="s">
        <v>1569</v>
      </c>
      <c r="D756" s="271"/>
      <c r="E756" s="317">
        <f t="shared" si="65"/>
        <v>69.364114966887428</v>
      </c>
      <c r="F756" s="272">
        <v>6.4670000000000005E-2</v>
      </c>
      <c r="G756" s="273">
        <v>2.9999999999999997E-4</v>
      </c>
      <c r="H756" s="267">
        <f t="shared" si="72"/>
        <v>0</v>
      </c>
      <c r="I756" s="267">
        <f t="shared" si="73"/>
        <v>0</v>
      </c>
      <c r="J756" s="293">
        <v>34.682057483443714</v>
      </c>
      <c r="K756" s="272">
        <f t="shared" si="71"/>
        <v>28.901714569536431</v>
      </c>
      <c r="L756" s="292"/>
      <c r="M756" s="292"/>
    </row>
    <row r="757" spans="1:13" x14ac:dyDescent="0.2">
      <c r="A757" s="274">
        <v>756</v>
      </c>
      <c r="B757" s="269" t="s">
        <v>1570</v>
      </c>
      <c r="C757" s="270" t="s">
        <v>1571</v>
      </c>
      <c r="D757" s="271"/>
      <c r="E757" s="317">
        <f t="shared" si="65"/>
        <v>71.564625695364228</v>
      </c>
      <c r="F757" s="272">
        <v>5.9670000000000001E-2</v>
      </c>
      <c r="G757" s="273">
        <v>2.9999999999999997E-4</v>
      </c>
      <c r="H757" s="267">
        <f t="shared" si="72"/>
        <v>0</v>
      </c>
      <c r="I757" s="267">
        <f t="shared" si="73"/>
        <v>0</v>
      </c>
      <c r="J757" s="293">
        <v>35.782312847682114</v>
      </c>
      <c r="K757" s="272">
        <f t="shared" si="71"/>
        <v>29.818594039735096</v>
      </c>
      <c r="L757" s="292"/>
      <c r="M757" s="292"/>
    </row>
    <row r="758" spans="1:13" x14ac:dyDescent="0.2">
      <c r="A758" s="268">
        <v>757</v>
      </c>
      <c r="B758" s="269" t="s">
        <v>1572</v>
      </c>
      <c r="C758" s="270" t="s">
        <v>1573</v>
      </c>
      <c r="D758" s="271"/>
      <c r="E758" s="317">
        <f t="shared" si="65"/>
        <v>112.8460323178808</v>
      </c>
      <c r="F758" s="272">
        <v>9.1289999999999996E-2</v>
      </c>
      <c r="G758" s="273">
        <v>5.1999999999999995E-4</v>
      </c>
      <c r="H758" s="267">
        <f t="shared" si="72"/>
        <v>0</v>
      </c>
      <c r="I758" s="267">
        <f t="shared" si="73"/>
        <v>0</v>
      </c>
      <c r="J758" s="293">
        <v>56.423016158940399</v>
      </c>
      <c r="K758" s="272">
        <f t="shared" si="71"/>
        <v>47.019180132450337</v>
      </c>
      <c r="L758" s="292"/>
      <c r="M758" s="292"/>
    </row>
    <row r="759" spans="1:13" x14ac:dyDescent="0.2">
      <c r="A759" s="274">
        <v>758</v>
      </c>
      <c r="B759" s="269" t="s">
        <v>1574</v>
      </c>
      <c r="C759" s="270" t="s">
        <v>1575</v>
      </c>
      <c r="D759" s="271"/>
      <c r="E759" s="317">
        <f t="shared" si="65"/>
        <v>45.389899867549666</v>
      </c>
      <c r="F759" s="272">
        <v>3.7199999999999997E-2</v>
      </c>
      <c r="G759" s="273">
        <v>1.8000000000000001E-4</v>
      </c>
      <c r="H759" s="267">
        <f t="shared" si="72"/>
        <v>0</v>
      </c>
      <c r="I759" s="267">
        <f t="shared" si="73"/>
        <v>0</v>
      </c>
      <c r="J759" s="293">
        <v>22.694949933774833</v>
      </c>
      <c r="K759" s="272">
        <f t="shared" si="71"/>
        <v>18.912458278145696</v>
      </c>
      <c r="L759" s="292"/>
      <c r="M759" s="292"/>
    </row>
    <row r="760" spans="1:13" x14ac:dyDescent="0.2">
      <c r="A760" s="268">
        <v>759</v>
      </c>
      <c r="B760" s="269" t="s">
        <v>1576</v>
      </c>
      <c r="C760" s="270" t="s">
        <v>1577</v>
      </c>
      <c r="D760" s="271"/>
      <c r="E760" s="317">
        <f t="shared" si="65"/>
        <v>65.312380927152333</v>
      </c>
      <c r="F760" s="272">
        <v>7.6399999999999996E-2</v>
      </c>
      <c r="G760" s="273">
        <v>3.6000000000000002E-4</v>
      </c>
      <c r="H760" s="267">
        <f t="shared" si="72"/>
        <v>0</v>
      </c>
      <c r="I760" s="267">
        <f t="shared" si="73"/>
        <v>0</v>
      </c>
      <c r="J760" s="293">
        <v>32.656190463576166</v>
      </c>
      <c r="K760" s="272">
        <f t="shared" si="71"/>
        <v>27.21349205298014</v>
      </c>
      <c r="L760" s="292"/>
      <c r="M760" s="292"/>
    </row>
    <row r="761" spans="1:13" x14ac:dyDescent="0.2">
      <c r="A761" s="274">
        <v>760</v>
      </c>
      <c r="B761" s="269" t="s">
        <v>1578</v>
      </c>
      <c r="C761" s="270" t="s">
        <v>1579</v>
      </c>
      <c r="D761" s="271"/>
      <c r="E761" s="317">
        <f t="shared" si="65"/>
        <v>70.342119735099345</v>
      </c>
      <c r="F761" s="272">
        <v>7.3400000000000007E-2</v>
      </c>
      <c r="G761" s="273">
        <v>3.6000000000000002E-4</v>
      </c>
      <c r="H761" s="267">
        <f t="shared" si="72"/>
        <v>0</v>
      </c>
      <c r="I761" s="267">
        <f t="shared" si="73"/>
        <v>0</v>
      </c>
      <c r="J761" s="293">
        <v>35.171059867549673</v>
      </c>
      <c r="K761" s="272">
        <f t="shared" si="71"/>
        <v>29.309216556291396</v>
      </c>
      <c r="L761" s="292"/>
      <c r="M761" s="292"/>
    </row>
    <row r="762" spans="1:13" x14ac:dyDescent="0.2">
      <c r="A762" s="268">
        <v>761</v>
      </c>
      <c r="B762" s="269" t="s">
        <v>1580</v>
      </c>
      <c r="C762" s="270" t="s">
        <v>1581</v>
      </c>
      <c r="D762" s="271"/>
      <c r="E762" s="317">
        <f t="shared" si="65"/>
        <v>98.3811671523179</v>
      </c>
      <c r="F762" s="272">
        <v>0.11129</v>
      </c>
      <c r="G762" s="273">
        <v>5.1999999999999995E-4</v>
      </c>
      <c r="H762" s="267">
        <f t="shared" si="72"/>
        <v>0</v>
      </c>
      <c r="I762" s="267">
        <f t="shared" si="73"/>
        <v>0</v>
      </c>
      <c r="J762" s="293">
        <v>49.19058357615895</v>
      </c>
      <c r="K762" s="272">
        <f t="shared" si="71"/>
        <v>40.99215298013246</v>
      </c>
      <c r="L762" s="292"/>
      <c r="M762" s="292"/>
    </row>
    <row r="763" spans="1:13" x14ac:dyDescent="0.2">
      <c r="A763" s="274">
        <v>762</v>
      </c>
      <c r="B763" s="269" t="s">
        <v>1582</v>
      </c>
      <c r="C763" s="270" t="s">
        <v>1583</v>
      </c>
      <c r="D763" s="271"/>
      <c r="E763" s="317">
        <f t="shared" si="65"/>
        <v>69.67847364238412</v>
      </c>
      <c r="F763" s="272">
        <v>6.8669999999999995E-2</v>
      </c>
      <c r="G763" s="273">
        <v>2.9999999999999997E-4</v>
      </c>
      <c r="H763" s="267">
        <f t="shared" si="72"/>
        <v>0</v>
      </c>
      <c r="I763" s="267">
        <f t="shared" si="73"/>
        <v>0</v>
      </c>
      <c r="J763" s="293">
        <v>34.83923682119206</v>
      </c>
      <c r="K763" s="272">
        <f t="shared" si="71"/>
        <v>29.032697350993384</v>
      </c>
      <c r="L763" s="292"/>
      <c r="M763" s="292"/>
    </row>
    <row r="764" spans="1:13" x14ac:dyDescent="0.2">
      <c r="A764" s="268">
        <v>763</v>
      </c>
      <c r="B764" s="269" t="s">
        <v>1584</v>
      </c>
      <c r="C764" s="270" t="s">
        <v>1585</v>
      </c>
      <c r="D764" s="271"/>
      <c r="E764" s="317">
        <f t="shared" si="65"/>
        <v>99.638601854304639</v>
      </c>
      <c r="F764" s="272">
        <v>0.10829</v>
      </c>
      <c r="G764" s="273">
        <v>5.1999999999999995E-4</v>
      </c>
      <c r="H764" s="267">
        <f t="shared" si="72"/>
        <v>0</v>
      </c>
      <c r="I764" s="267">
        <f t="shared" si="73"/>
        <v>0</v>
      </c>
      <c r="J764" s="293">
        <v>49.81930092715232</v>
      </c>
      <c r="K764" s="272">
        <f t="shared" si="71"/>
        <v>41.516084105960267</v>
      </c>
      <c r="L764" s="292"/>
      <c r="M764" s="292"/>
    </row>
    <row r="765" spans="1:13" x14ac:dyDescent="0.2">
      <c r="A765" s="274">
        <v>764</v>
      </c>
      <c r="B765" s="269" t="s">
        <v>1586</v>
      </c>
      <c r="C765" s="270" t="s">
        <v>1587</v>
      </c>
      <c r="D765" s="271"/>
      <c r="E765" s="317">
        <f t="shared" si="65"/>
        <v>152.81324503311262</v>
      </c>
      <c r="F765" s="272">
        <v>0.15817000000000001</v>
      </c>
      <c r="G765" s="273">
        <v>7.6000000000000004E-4</v>
      </c>
      <c r="H765" s="267">
        <f t="shared" si="72"/>
        <v>0</v>
      </c>
      <c r="I765" s="267">
        <f t="shared" si="73"/>
        <v>0</v>
      </c>
      <c r="J765" s="293">
        <v>76.406622516556311</v>
      </c>
      <c r="K765" s="272">
        <f t="shared" si="71"/>
        <v>63.672185430463593</v>
      </c>
      <c r="L765" s="292"/>
      <c r="M765" s="292"/>
    </row>
    <row r="766" spans="1:13" x14ac:dyDescent="0.2">
      <c r="A766" s="268">
        <v>765</v>
      </c>
      <c r="B766" s="269" t="s">
        <v>1588</v>
      </c>
      <c r="C766" s="270" t="s">
        <v>1589</v>
      </c>
      <c r="D766" s="271"/>
      <c r="E766" s="317">
        <f t="shared" si="65"/>
        <v>271.71504794701991</v>
      </c>
      <c r="F766" s="272">
        <v>0.30492000000000002</v>
      </c>
      <c r="G766" s="273">
        <v>1.4E-3</v>
      </c>
      <c r="H766" s="267">
        <f t="shared" si="72"/>
        <v>0</v>
      </c>
      <c r="I766" s="267">
        <f t="shared" si="73"/>
        <v>0</v>
      </c>
      <c r="J766" s="293">
        <v>135.85752397350996</v>
      </c>
      <c r="K766" s="272">
        <f t="shared" si="71"/>
        <v>113.2146033112583</v>
      </c>
      <c r="L766" s="292"/>
      <c r="M766" s="292"/>
    </row>
    <row r="767" spans="1:13" x14ac:dyDescent="0.2">
      <c r="A767" s="274">
        <v>766</v>
      </c>
      <c r="B767" s="269" t="s">
        <v>1590</v>
      </c>
      <c r="C767" s="270" t="s">
        <v>1591</v>
      </c>
      <c r="D767" s="271"/>
      <c r="E767" s="317">
        <f t="shared" si="65"/>
        <v>417.56000900662258</v>
      </c>
      <c r="F767" s="272">
        <v>0.441</v>
      </c>
      <c r="G767" s="273">
        <v>2.2699999999999999E-3</v>
      </c>
      <c r="H767" s="267">
        <f t="shared" si="72"/>
        <v>0</v>
      </c>
      <c r="I767" s="267">
        <f t="shared" si="73"/>
        <v>0</v>
      </c>
      <c r="J767" s="293">
        <v>208.78000450331129</v>
      </c>
      <c r="K767" s="272">
        <f t="shared" si="71"/>
        <v>173.98333708609275</v>
      </c>
      <c r="L767" s="292"/>
      <c r="M767" s="292"/>
    </row>
    <row r="768" spans="1:13" x14ac:dyDescent="0.2">
      <c r="A768" s="268">
        <v>767</v>
      </c>
      <c r="B768" s="269" t="s">
        <v>1592</v>
      </c>
      <c r="C768" s="270" t="s">
        <v>1593</v>
      </c>
      <c r="D768" s="271"/>
      <c r="E768" s="317">
        <f t="shared" si="65"/>
        <v>600.61281218543058</v>
      </c>
      <c r="F768" s="272">
        <v>0.64400000000000002</v>
      </c>
      <c r="G768" s="273">
        <v>3.63E-3</v>
      </c>
      <c r="H768" s="267">
        <f t="shared" si="72"/>
        <v>0</v>
      </c>
      <c r="I768" s="267">
        <f t="shared" si="73"/>
        <v>0</v>
      </c>
      <c r="J768" s="293">
        <v>300.30640609271529</v>
      </c>
      <c r="K768" s="272">
        <f t="shared" si="71"/>
        <v>250.2553384105961</v>
      </c>
      <c r="L768" s="292"/>
      <c r="M768" s="292"/>
    </row>
    <row r="769" spans="1:13" x14ac:dyDescent="0.2">
      <c r="A769" s="274">
        <v>768</v>
      </c>
      <c r="B769" s="269" t="s">
        <v>1594</v>
      </c>
      <c r="C769" s="270" t="s">
        <v>1595</v>
      </c>
      <c r="D769" s="271"/>
      <c r="E769" s="317">
        <f t="shared" si="65"/>
        <v>84.444599205298033</v>
      </c>
      <c r="F769" s="272">
        <v>9.1240000000000002E-2</v>
      </c>
      <c r="G769" s="273">
        <v>4.2999999999999999E-4</v>
      </c>
      <c r="H769" s="267">
        <f t="shared" si="72"/>
        <v>0</v>
      </c>
      <c r="I769" s="267">
        <f t="shared" si="73"/>
        <v>0</v>
      </c>
      <c r="J769" s="293">
        <v>42.222299602649016</v>
      </c>
      <c r="K769" s="272">
        <f t="shared" si="71"/>
        <v>35.185249668874185</v>
      </c>
      <c r="L769" s="292"/>
      <c r="M769" s="292"/>
    </row>
    <row r="770" spans="1:13" x14ac:dyDescent="0.2">
      <c r="A770" s="268">
        <v>769</v>
      </c>
      <c r="B770" s="269" t="s">
        <v>1596</v>
      </c>
      <c r="C770" s="270" t="s">
        <v>1597</v>
      </c>
      <c r="D770" s="271"/>
      <c r="E770" s="317">
        <f t="shared" ref="E770:E833" si="74">J770*2</f>
        <v>112.31336900662254</v>
      </c>
      <c r="F770" s="272">
        <v>0.12232999999999999</v>
      </c>
      <c r="G770" s="273">
        <v>5.9999999999999995E-4</v>
      </c>
      <c r="H770" s="267">
        <f t="shared" ref="H770:H801" si="75">F770*D770</f>
        <v>0</v>
      </c>
      <c r="I770" s="267">
        <f t="shared" ref="I770:I801" si="76">G770*D770</f>
        <v>0</v>
      </c>
      <c r="J770" s="293">
        <v>56.156684503311268</v>
      </c>
      <c r="K770" s="272">
        <f t="shared" si="71"/>
        <v>46.797237086092728</v>
      </c>
      <c r="L770" s="292"/>
      <c r="M770" s="292"/>
    </row>
    <row r="771" spans="1:13" x14ac:dyDescent="0.2">
      <c r="A771" s="274">
        <v>770</v>
      </c>
      <c r="B771" s="269" t="s">
        <v>1598</v>
      </c>
      <c r="C771" s="270" t="s">
        <v>1599</v>
      </c>
      <c r="D771" s="271"/>
      <c r="E771" s="317">
        <f t="shared" si="74"/>
        <v>121.43413668874173</v>
      </c>
      <c r="F771" s="272">
        <v>0.13533000000000001</v>
      </c>
      <c r="G771" s="273">
        <v>5.9999999999999995E-4</v>
      </c>
      <c r="H771" s="267">
        <f t="shared" si="75"/>
        <v>0</v>
      </c>
      <c r="I771" s="267">
        <f t="shared" si="76"/>
        <v>0</v>
      </c>
      <c r="J771" s="293">
        <v>60.717068344370865</v>
      </c>
      <c r="K771" s="272">
        <f t="shared" si="71"/>
        <v>50.597556953642389</v>
      </c>
      <c r="L771" s="292"/>
      <c r="M771" s="292"/>
    </row>
    <row r="772" spans="1:13" x14ac:dyDescent="0.2">
      <c r="A772" s="268">
        <v>771</v>
      </c>
      <c r="B772" s="269" t="s">
        <v>1600</v>
      </c>
      <c r="C772" s="270" t="s">
        <v>1601</v>
      </c>
      <c r="D772" s="271"/>
      <c r="E772" s="317">
        <f t="shared" si="74"/>
        <v>256.93582410596031</v>
      </c>
      <c r="F772" s="272">
        <v>0.25991999999999998</v>
      </c>
      <c r="G772" s="273">
        <v>1.4E-3</v>
      </c>
      <c r="H772" s="267">
        <f t="shared" si="75"/>
        <v>0</v>
      </c>
      <c r="I772" s="267">
        <f t="shared" si="76"/>
        <v>0</v>
      </c>
      <c r="J772" s="293">
        <v>128.46791205298015</v>
      </c>
      <c r="K772" s="272">
        <f t="shared" si="71"/>
        <v>107.05659337748347</v>
      </c>
      <c r="L772" s="292"/>
      <c r="M772" s="292"/>
    </row>
    <row r="773" spans="1:13" x14ac:dyDescent="0.2">
      <c r="A773" s="274">
        <v>772</v>
      </c>
      <c r="B773" s="269" t="s">
        <v>1602</v>
      </c>
      <c r="C773" s="270" t="s">
        <v>1603</v>
      </c>
      <c r="D773" s="271"/>
      <c r="E773" s="317">
        <f t="shared" si="74"/>
        <v>317.8035226490066</v>
      </c>
      <c r="F773" s="272">
        <v>0.32891999999999999</v>
      </c>
      <c r="G773" s="273">
        <v>1.4E-3</v>
      </c>
      <c r="H773" s="267">
        <f t="shared" si="75"/>
        <v>0</v>
      </c>
      <c r="I773" s="267">
        <f t="shared" si="76"/>
        <v>0</v>
      </c>
      <c r="J773" s="293">
        <v>158.9017613245033</v>
      </c>
      <c r="K773" s="272">
        <f t="shared" si="71"/>
        <v>132.41813443708608</v>
      </c>
      <c r="L773" s="292"/>
      <c r="M773" s="292"/>
    </row>
    <row r="774" spans="1:13" x14ac:dyDescent="0.2">
      <c r="A774" s="268">
        <v>773</v>
      </c>
      <c r="B774" s="269" t="s">
        <v>1604</v>
      </c>
      <c r="C774" s="270" t="s">
        <v>1605</v>
      </c>
      <c r="D774" s="271"/>
      <c r="E774" s="317">
        <f t="shared" si="74"/>
        <v>354.56165721854308</v>
      </c>
      <c r="F774" s="272">
        <v>0.378</v>
      </c>
      <c r="G774" s="273">
        <v>1.65E-3</v>
      </c>
      <c r="H774" s="267">
        <f t="shared" si="75"/>
        <v>0</v>
      </c>
      <c r="I774" s="267">
        <f t="shared" si="76"/>
        <v>0</v>
      </c>
      <c r="J774" s="293">
        <v>177.28082860927154</v>
      </c>
      <c r="K774" s="272">
        <f t="shared" si="71"/>
        <v>147.73402384105961</v>
      </c>
      <c r="L774" s="292"/>
      <c r="M774" s="292"/>
    </row>
    <row r="775" spans="1:13" x14ac:dyDescent="0.2">
      <c r="A775" s="274">
        <v>774</v>
      </c>
      <c r="B775" s="269" t="s">
        <v>1606</v>
      </c>
      <c r="C775" s="270" t="s">
        <v>1607</v>
      </c>
      <c r="D775" s="271"/>
      <c r="E775" s="317">
        <f t="shared" si="74"/>
        <v>440.04975258278148</v>
      </c>
      <c r="F775" s="272">
        <v>0.47392000000000001</v>
      </c>
      <c r="G775" s="273">
        <v>1.89E-3</v>
      </c>
      <c r="H775" s="267">
        <f t="shared" si="75"/>
        <v>0</v>
      </c>
      <c r="I775" s="267">
        <f t="shared" si="76"/>
        <v>0</v>
      </c>
      <c r="J775" s="293">
        <v>220.02487629139074</v>
      </c>
      <c r="K775" s="272">
        <f t="shared" si="71"/>
        <v>183.35406357615895</v>
      </c>
      <c r="L775" s="292"/>
      <c r="M775" s="292"/>
    </row>
    <row r="776" spans="1:13" x14ac:dyDescent="0.2">
      <c r="A776" s="268">
        <v>775</v>
      </c>
      <c r="B776" s="269" t="s">
        <v>1608</v>
      </c>
      <c r="C776" s="270" t="s">
        <v>1609</v>
      </c>
      <c r="D776" s="271"/>
      <c r="E776" s="317">
        <f t="shared" si="74"/>
        <v>89.159979337748354</v>
      </c>
      <c r="F776" s="272">
        <v>8.3930000000000005E-2</v>
      </c>
      <c r="G776" s="273">
        <v>2.4000000000000001E-4</v>
      </c>
      <c r="H776" s="267">
        <f t="shared" si="75"/>
        <v>0</v>
      </c>
      <c r="I776" s="267">
        <f t="shared" si="76"/>
        <v>0</v>
      </c>
      <c r="J776" s="293">
        <v>44.579989668874177</v>
      </c>
      <c r="K776" s="272">
        <f t="shared" si="71"/>
        <v>37.149991390728481</v>
      </c>
      <c r="L776" s="292"/>
      <c r="M776" s="292"/>
    </row>
    <row r="777" spans="1:13" x14ac:dyDescent="0.2">
      <c r="A777" s="274">
        <v>776</v>
      </c>
      <c r="B777" s="269" t="s">
        <v>1610</v>
      </c>
      <c r="C777" s="270" t="s">
        <v>1611</v>
      </c>
      <c r="D777" s="271"/>
      <c r="E777" s="317">
        <f t="shared" si="74"/>
        <v>98.389899337748346</v>
      </c>
      <c r="F777" s="272">
        <v>8.4930000000000005E-2</v>
      </c>
      <c r="G777" s="273">
        <v>2.4000000000000001E-4</v>
      </c>
      <c r="H777" s="267">
        <f t="shared" si="75"/>
        <v>0</v>
      </c>
      <c r="I777" s="267">
        <f t="shared" si="76"/>
        <v>0</v>
      </c>
      <c r="J777" s="293">
        <v>49.194949668874173</v>
      </c>
      <c r="K777" s="272">
        <f t="shared" si="71"/>
        <v>40.995791390728478</v>
      </c>
      <c r="L777" s="292"/>
      <c r="M777" s="292"/>
    </row>
    <row r="778" spans="1:13" x14ac:dyDescent="0.2">
      <c r="A778" s="268">
        <v>777</v>
      </c>
      <c r="B778" s="269" t="s">
        <v>1612</v>
      </c>
      <c r="C778" s="270" t="s">
        <v>1613</v>
      </c>
      <c r="D778" s="271"/>
      <c r="E778" s="317">
        <f t="shared" si="74"/>
        <v>124.60392</v>
      </c>
      <c r="F778" s="272">
        <v>9.9669999999999995E-2</v>
      </c>
      <c r="G778" s="273">
        <v>2.9999999999999997E-4</v>
      </c>
      <c r="H778" s="267">
        <f t="shared" si="75"/>
        <v>0</v>
      </c>
      <c r="I778" s="267">
        <f t="shared" si="76"/>
        <v>0</v>
      </c>
      <c r="J778" s="293">
        <v>62.301960000000001</v>
      </c>
      <c r="K778" s="272">
        <f t="shared" si="71"/>
        <v>51.918300000000002</v>
      </c>
      <c r="L778" s="292"/>
      <c r="M778" s="292"/>
    </row>
    <row r="779" spans="1:13" x14ac:dyDescent="0.2">
      <c r="A779" s="274">
        <v>778</v>
      </c>
      <c r="B779" s="269" t="s">
        <v>1614</v>
      </c>
      <c r="C779" s="270" t="s">
        <v>1615</v>
      </c>
      <c r="D779" s="271"/>
      <c r="E779" s="317">
        <f t="shared" si="74"/>
        <v>129.86506172185432</v>
      </c>
      <c r="F779" s="272">
        <v>0.10167</v>
      </c>
      <c r="G779" s="273">
        <v>2.9999999999999997E-4</v>
      </c>
      <c r="H779" s="267">
        <f t="shared" si="75"/>
        <v>0</v>
      </c>
      <c r="I779" s="267">
        <f t="shared" si="76"/>
        <v>0</v>
      </c>
      <c r="J779" s="293">
        <v>64.932530860927159</v>
      </c>
      <c r="K779" s="272">
        <f t="shared" ref="K779:K842" si="77">J779/1.2</f>
        <v>54.110442384105966</v>
      </c>
      <c r="L779" s="292"/>
      <c r="M779" s="292"/>
    </row>
    <row r="780" spans="1:13" x14ac:dyDescent="0.2">
      <c r="A780" s="268">
        <v>779</v>
      </c>
      <c r="B780" s="269" t="s">
        <v>1616</v>
      </c>
      <c r="C780" s="270" t="s">
        <v>1617</v>
      </c>
      <c r="D780" s="271"/>
      <c r="E780" s="317">
        <f t="shared" si="74"/>
        <v>243.16080158940397</v>
      </c>
      <c r="F780" s="272">
        <v>0.23200000000000001</v>
      </c>
      <c r="G780" s="273">
        <v>1.01E-3</v>
      </c>
      <c r="H780" s="267">
        <f t="shared" si="75"/>
        <v>0</v>
      </c>
      <c r="I780" s="267">
        <f t="shared" si="76"/>
        <v>0</v>
      </c>
      <c r="J780" s="293">
        <v>121.58040079470199</v>
      </c>
      <c r="K780" s="272">
        <f t="shared" si="77"/>
        <v>101.31700066225166</v>
      </c>
      <c r="L780" s="292"/>
      <c r="M780" s="292"/>
    </row>
    <row r="781" spans="1:13" x14ac:dyDescent="0.2">
      <c r="A781" s="274">
        <v>780</v>
      </c>
      <c r="B781" s="269" t="s">
        <v>1618</v>
      </c>
      <c r="C781" s="270" t="s">
        <v>1619</v>
      </c>
      <c r="D781" s="271"/>
      <c r="E781" s="317">
        <f t="shared" si="74"/>
        <v>409.75780132450336</v>
      </c>
      <c r="F781" s="272">
        <v>0.158</v>
      </c>
      <c r="G781" s="273">
        <v>1.5100000000000001E-3</v>
      </c>
      <c r="H781" s="267">
        <f t="shared" si="75"/>
        <v>0</v>
      </c>
      <c r="I781" s="267">
        <f t="shared" si="76"/>
        <v>0</v>
      </c>
      <c r="J781" s="293">
        <v>204.87890066225168</v>
      </c>
      <c r="K781" s="272">
        <f t="shared" si="77"/>
        <v>170.73241721854308</v>
      </c>
      <c r="L781" s="292"/>
      <c r="M781" s="292"/>
    </row>
    <row r="782" spans="1:13" x14ac:dyDescent="0.2">
      <c r="A782" s="268">
        <v>781</v>
      </c>
      <c r="B782" s="269" t="s">
        <v>1620</v>
      </c>
      <c r="C782" s="270" t="s">
        <v>1621</v>
      </c>
      <c r="D782" s="271"/>
      <c r="E782" s="317">
        <f t="shared" si="74"/>
        <v>501.07899655629143</v>
      </c>
      <c r="F782" s="272">
        <v>0.36199999999999999</v>
      </c>
      <c r="G782" s="273">
        <v>1.81E-3</v>
      </c>
      <c r="H782" s="267">
        <f t="shared" si="75"/>
        <v>0</v>
      </c>
      <c r="I782" s="267">
        <f t="shared" si="76"/>
        <v>0</v>
      </c>
      <c r="J782" s="293">
        <v>250.53949827814571</v>
      </c>
      <c r="K782" s="272">
        <f t="shared" si="77"/>
        <v>208.78291523178811</v>
      </c>
      <c r="L782" s="292"/>
      <c r="M782" s="292"/>
    </row>
    <row r="783" spans="1:13" x14ac:dyDescent="0.2">
      <c r="A783" s="274">
        <v>782</v>
      </c>
      <c r="B783" s="269" t="s">
        <v>1622</v>
      </c>
      <c r="C783" s="270" t="s">
        <v>1623</v>
      </c>
      <c r="D783" s="271"/>
      <c r="E783" s="317">
        <f t="shared" si="74"/>
        <v>1027.5642866225169</v>
      </c>
      <c r="F783" s="272">
        <v>0.77600000000000002</v>
      </c>
      <c r="G783" s="273">
        <v>3.7799999999999999E-3</v>
      </c>
      <c r="H783" s="267">
        <f t="shared" si="75"/>
        <v>0</v>
      </c>
      <c r="I783" s="267">
        <f t="shared" si="76"/>
        <v>0</v>
      </c>
      <c r="J783" s="293">
        <v>513.78214331125844</v>
      </c>
      <c r="K783" s="272">
        <f t="shared" si="77"/>
        <v>428.15178609271538</v>
      </c>
      <c r="L783" s="292"/>
      <c r="M783" s="292"/>
    </row>
    <row r="784" spans="1:13" x14ac:dyDescent="0.2">
      <c r="A784" s="268">
        <v>783</v>
      </c>
      <c r="B784" s="269" t="s">
        <v>1624</v>
      </c>
      <c r="C784" s="270" t="s">
        <v>1625</v>
      </c>
      <c r="D784" s="271"/>
      <c r="E784" s="317">
        <f t="shared" si="74"/>
        <v>1036.051970860927</v>
      </c>
      <c r="F784" s="272">
        <v>0.79600000000000004</v>
      </c>
      <c r="G784" s="273">
        <v>3.7799999999999999E-3</v>
      </c>
      <c r="H784" s="267">
        <f t="shared" si="75"/>
        <v>0</v>
      </c>
      <c r="I784" s="267">
        <f t="shared" si="76"/>
        <v>0</v>
      </c>
      <c r="J784" s="293">
        <v>518.02598543046349</v>
      </c>
      <c r="K784" s="272">
        <f t="shared" si="77"/>
        <v>431.68832119205291</v>
      </c>
      <c r="L784" s="292"/>
      <c r="M784" s="292"/>
    </row>
    <row r="785" spans="1:13" x14ac:dyDescent="0.2">
      <c r="A785" s="274">
        <v>784</v>
      </c>
      <c r="B785" s="269" t="s">
        <v>1626</v>
      </c>
      <c r="C785" s="270" t="s">
        <v>1627</v>
      </c>
      <c r="D785" s="271"/>
      <c r="E785" s="317">
        <f t="shared" si="74"/>
        <v>98.328774039735123</v>
      </c>
      <c r="F785" s="272">
        <v>6.9400000000000003E-2</v>
      </c>
      <c r="G785" s="273">
        <v>3.6000000000000002E-4</v>
      </c>
      <c r="H785" s="267">
        <f t="shared" si="75"/>
        <v>0</v>
      </c>
      <c r="I785" s="267">
        <f t="shared" si="76"/>
        <v>0</v>
      </c>
      <c r="J785" s="293">
        <v>49.164387019867561</v>
      </c>
      <c r="K785" s="272">
        <f t="shared" si="77"/>
        <v>40.970322516556301</v>
      </c>
      <c r="L785" s="292"/>
      <c r="M785" s="292"/>
    </row>
    <row r="786" spans="1:13" x14ac:dyDescent="0.2">
      <c r="A786" s="268">
        <v>785</v>
      </c>
      <c r="B786" s="269" t="s">
        <v>1628</v>
      </c>
      <c r="C786" s="270" t="s">
        <v>1629</v>
      </c>
      <c r="D786" s="271"/>
      <c r="E786" s="317">
        <f t="shared" si="74"/>
        <v>124.26336476821194</v>
      </c>
      <c r="F786" s="272">
        <v>0.10333000000000001</v>
      </c>
      <c r="G786" s="273">
        <v>5.9999999999999995E-4</v>
      </c>
      <c r="H786" s="267">
        <f t="shared" si="75"/>
        <v>0</v>
      </c>
      <c r="I786" s="267">
        <f t="shared" si="76"/>
        <v>0</v>
      </c>
      <c r="J786" s="293">
        <v>62.131682384105972</v>
      </c>
      <c r="K786" s="272">
        <f t="shared" si="77"/>
        <v>51.776401986754976</v>
      </c>
      <c r="L786" s="292"/>
      <c r="M786" s="292"/>
    </row>
    <row r="787" spans="1:13" x14ac:dyDescent="0.2">
      <c r="A787" s="274">
        <v>786</v>
      </c>
      <c r="B787" s="269" t="s">
        <v>1630</v>
      </c>
      <c r="C787" s="270" t="s">
        <v>1631</v>
      </c>
      <c r="D787" s="271"/>
      <c r="E787" s="317">
        <f t="shared" si="74"/>
        <v>178.84825589403977</v>
      </c>
      <c r="F787" s="272">
        <v>0.17199999999999999</v>
      </c>
      <c r="G787" s="273">
        <v>9.1E-4</v>
      </c>
      <c r="H787" s="267">
        <f t="shared" si="75"/>
        <v>0</v>
      </c>
      <c r="I787" s="267">
        <f t="shared" si="76"/>
        <v>0</v>
      </c>
      <c r="J787" s="293">
        <v>89.424127947019883</v>
      </c>
      <c r="K787" s="272">
        <f t="shared" si="77"/>
        <v>74.520106622516579</v>
      </c>
      <c r="L787" s="292"/>
      <c r="M787" s="292"/>
    </row>
    <row r="788" spans="1:13" x14ac:dyDescent="0.2">
      <c r="A788" s="268">
        <v>787</v>
      </c>
      <c r="B788" s="269" t="s">
        <v>1632</v>
      </c>
      <c r="C788" s="270" t="s">
        <v>1633</v>
      </c>
      <c r="D788" s="271"/>
      <c r="E788" s="317">
        <f t="shared" si="74"/>
        <v>188.27901615894041</v>
      </c>
      <c r="F788" s="272">
        <v>0.158</v>
      </c>
      <c r="G788" s="273">
        <v>9.1E-4</v>
      </c>
      <c r="H788" s="267">
        <f t="shared" si="75"/>
        <v>0</v>
      </c>
      <c r="I788" s="267">
        <f t="shared" si="76"/>
        <v>0</v>
      </c>
      <c r="J788" s="293">
        <v>94.139508079470204</v>
      </c>
      <c r="K788" s="272">
        <f t="shared" si="77"/>
        <v>78.44959006622517</v>
      </c>
      <c r="L788" s="292"/>
      <c r="M788" s="292"/>
    </row>
    <row r="789" spans="1:13" x14ac:dyDescent="0.2">
      <c r="A789" s="274">
        <v>788</v>
      </c>
      <c r="B789" s="269" t="s">
        <v>1634</v>
      </c>
      <c r="C789" s="270" t="s">
        <v>1635</v>
      </c>
      <c r="D789" s="271"/>
      <c r="E789" s="317">
        <f t="shared" si="74"/>
        <v>320.40134781456953</v>
      </c>
      <c r="F789" s="272">
        <v>0.30932999999999999</v>
      </c>
      <c r="G789" s="273">
        <v>1.5100000000000001E-3</v>
      </c>
      <c r="H789" s="267">
        <f t="shared" si="75"/>
        <v>0</v>
      </c>
      <c r="I789" s="267">
        <f t="shared" si="76"/>
        <v>0</v>
      </c>
      <c r="J789" s="293">
        <v>160.20067390728477</v>
      </c>
      <c r="K789" s="272">
        <f t="shared" si="77"/>
        <v>133.50056158940399</v>
      </c>
      <c r="L789" s="292"/>
      <c r="M789" s="292"/>
    </row>
    <row r="790" spans="1:13" x14ac:dyDescent="0.2">
      <c r="A790" s="268">
        <v>789</v>
      </c>
      <c r="B790" s="269" t="s">
        <v>1636</v>
      </c>
      <c r="C790" s="270" t="s">
        <v>1637</v>
      </c>
      <c r="D790" s="271"/>
      <c r="E790" s="317">
        <f t="shared" si="74"/>
        <v>96.027843178807956</v>
      </c>
      <c r="F790" s="272">
        <v>8.8499999999999995E-2</v>
      </c>
      <c r="G790" s="273">
        <v>4.4999999999999999E-4</v>
      </c>
      <c r="H790" s="267">
        <f t="shared" si="75"/>
        <v>0</v>
      </c>
      <c r="I790" s="267">
        <f t="shared" si="76"/>
        <v>0</v>
      </c>
      <c r="J790" s="293">
        <v>48.013921589403978</v>
      </c>
      <c r="K790" s="272">
        <f t="shared" si="77"/>
        <v>40.011601324503317</v>
      </c>
      <c r="L790" s="292"/>
      <c r="M790" s="292"/>
    </row>
    <row r="791" spans="1:13" x14ac:dyDescent="0.2">
      <c r="A791" s="274">
        <v>790</v>
      </c>
      <c r="B791" s="269" t="s">
        <v>1638</v>
      </c>
      <c r="C791" s="270" t="s">
        <v>1639</v>
      </c>
      <c r="D791" s="271"/>
      <c r="E791" s="317">
        <f t="shared" si="74"/>
        <v>120.87527682119207</v>
      </c>
      <c r="F791" s="272">
        <v>0.1258</v>
      </c>
      <c r="G791" s="273">
        <v>7.2999999999999996E-4</v>
      </c>
      <c r="H791" s="267">
        <f t="shared" si="75"/>
        <v>0</v>
      </c>
      <c r="I791" s="267">
        <f t="shared" si="76"/>
        <v>0</v>
      </c>
      <c r="J791" s="293">
        <v>60.437638410596037</v>
      </c>
      <c r="K791" s="272">
        <f t="shared" si="77"/>
        <v>50.364698675496697</v>
      </c>
      <c r="L791" s="292"/>
      <c r="M791" s="292"/>
    </row>
    <row r="792" spans="1:13" x14ac:dyDescent="0.2">
      <c r="A792" s="268">
        <v>791</v>
      </c>
      <c r="B792" s="269" t="s">
        <v>1640</v>
      </c>
      <c r="C792" s="270" t="s">
        <v>1641</v>
      </c>
      <c r="D792" s="271"/>
      <c r="E792" s="317">
        <f t="shared" si="74"/>
        <v>170.52211708609272</v>
      </c>
      <c r="F792" s="272">
        <v>0.19022</v>
      </c>
      <c r="G792" s="273">
        <v>1.01E-3</v>
      </c>
      <c r="H792" s="267">
        <f t="shared" si="75"/>
        <v>0</v>
      </c>
      <c r="I792" s="267">
        <f t="shared" si="76"/>
        <v>0</v>
      </c>
      <c r="J792" s="293">
        <v>85.26105854304636</v>
      </c>
      <c r="K792" s="272">
        <f t="shared" si="77"/>
        <v>71.050882119205298</v>
      </c>
      <c r="L792" s="292"/>
      <c r="M792" s="292"/>
    </row>
    <row r="793" spans="1:13" x14ac:dyDescent="0.2">
      <c r="A793" s="274">
        <v>792</v>
      </c>
      <c r="B793" s="269" t="s">
        <v>1642</v>
      </c>
      <c r="C793" s="270" t="s">
        <v>1643</v>
      </c>
      <c r="D793" s="271"/>
      <c r="E793" s="317">
        <f t="shared" si="74"/>
        <v>175.87058066225168</v>
      </c>
      <c r="F793" s="272">
        <v>0.18722</v>
      </c>
      <c r="G793" s="273">
        <v>1.01E-3</v>
      </c>
      <c r="H793" s="267">
        <f t="shared" si="75"/>
        <v>0</v>
      </c>
      <c r="I793" s="267">
        <f t="shared" si="76"/>
        <v>0</v>
      </c>
      <c r="J793" s="293">
        <v>87.935290331125842</v>
      </c>
      <c r="K793" s="272"/>
      <c r="L793" s="292"/>
      <c r="M793" s="292"/>
    </row>
    <row r="794" spans="1:13" x14ac:dyDescent="0.2">
      <c r="A794" s="268">
        <v>793</v>
      </c>
      <c r="B794" s="269" t="s">
        <v>1644</v>
      </c>
      <c r="C794" s="270" t="s">
        <v>1645</v>
      </c>
      <c r="D794" s="271"/>
      <c r="E794" s="317">
        <f t="shared" si="74"/>
        <v>312.72575682119208</v>
      </c>
      <c r="F794" s="272">
        <v>0.36799999999999999</v>
      </c>
      <c r="G794" s="273">
        <v>1.81E-3</v>
      </c>
      <c r="H794" s="267">
        <f t="shared" si="75"/>
        <v>0</v>
      </c>
      <c r="I794" s="267">
        <f t="shared" si="76"/>
        <v>0</v>
      </c>
      <c r="J794" s="293">
        <v>156.36287841059604</v>
      </c>
      <c r="K794" s="272">
        <f t="shared" si="77"/>
        <v>130.3023986754967</v>
      </c>
      <c r="L794" s="292"/>
      <c r="M794" s="292"/>
    </row>
    <row r="795" spans="1:13" x14ac:dyDescent="0.2">
      <c r="A795" s="274">
        <v>794</v>
      </c>
      <c r="B795" s="269" t="s">
        <v>1646</v>
      </c>
      <c r="C795" s="270" t="s">
        <v>1647</v>
      </c>
      <c r="D795" s="271"/>
      <c r="E795" s="317">
        <f t="shared" si="74"/>
        <v>111.26987284768214</v>
      </c>
      <c r="F795" s="272">
        <v>0.10829</v>
      </c>
      <c r="G795" s="273">
        <v>5.1999999999999995E-4</v>
      </c>
      <c r="H795" s="267">
        <f t="shared" si="75"/>
        <v>0</v>
      </c>
      <c r="I795" s="267">
        <f t="shared" si="76"/>
        <v>0</v>
      </c>
      <c r="J795" s="293">
        <v>55.634936423841069</v>
      </c>
      <c r="K795" s="272">
        <f t="shared" si="77"/>
        <v>46.36244701986756</v>
      </c>
      <c r="L795" s="292"/>
      <c r="M795" s="292"/>
    </row>
    <row r="796" spans="1:13" x14ac:dyDescent="0.2">
      <c r="A796" s="268">
        <v>795</v>
      </c>
      <c r="B796" s="269" t="s">
        <v>1648</v>
      </c>
      <c r="C796" s="270" t="s">
        <v>1649</v>
      </c>
      <c r="D796" s="271"/>
      <c r="E796" s="317">
        <f t="shared" si="74"/>
        <v>152.43339496688742</v>
      </c>
      <c r="F796" s="272">
        <v>0.16</v>
      </c>
      <c r="G796" s="273">
        <v>9.1E-4</v>
      </c>
      <c r="H796" s="267">
        <f t="shared" si="75"/>
        <v>0</v>
      </c>
      <c r="I796" s="267">
        <f t="shared" si="76"/>
        <v>0</v>
      </c>
      <c r="J796" s="293">
        <v>76.21669748344371</v>
      </c>
      <c r="K796" s="272">
        <f t="shared" si="77"/>
        <v>63.513914569536425</v>
      </c>
      <c r="L796" s="292"/>
      <c r="M796" s="292"/>
    </row>
    <row r="797" spans="1:13" x14ac:dyDescent="0.2">
      <c r="A797" s="274">
        <v>796</v>
      </c>
      <c r="B797" s="269" t="s">
        <v>1650</v>
      </c>
      <c r="C797" s="270" t="s">
        <v>1651</v>
      </c>
      <c r="D797" s="271"/>
      <c r="E797" s="317">
        <f t="shared" si="74"/>
        <v>238.96062039735099</v>
      </c>
      <c r="F797" s="272">
        <v>0.23733000000000001</v>
      </c>
      <c r="G797" s="273">
        <v>1.5100000000000001E-3</v>
      </c>
      <c r="H797" s="267">
        <f t="shared" si="75"/>
        <v>0</v>
      </c>
      <c r="I797" s="267">
        <f t="shared" si="76"/>
        <v>0</v>
      </c>
      <c r="J797" s="293">
        <v>119.4803101986755</v>
      </c>
      <c r="K797" s="272">
        <f t="shared" si="77"/>
        <v>99.566925165562921</v>
      </c>
      <c r="L797" s="292"/>
      <c r="M797" s="292"/>
    </row>
    <row r="798" spans="1:13" x14ac:dyDescent="0.2">
      <c r="A798" s="268">
        <v>797</v>
      </c>
      <c r="B798" s="269" t="s">
        <v>1652</v>
      </c>
      <c r="C798" s="270" t="s">
        <v>1653</v>
      </c>
      <c r="D798" s="271"/>
      <c r="E798" s="317">
        <f t="shared" si="74"/>
        <v>407.81052397350999</v>
      </c>
      <c r="F798" s="272">
        <v>0.46350000000000002</v>
      </c>
      <c r="G798" s="273">
        <v>2.2699999999999999E-3</v>
      </c>
      <c r="H798" s="267">
        <f t="shared" si="75"/>
        <v>0</v>
      </c>
      <c r="I798" s="267">
        <f t="shared" si="76"/>
        <v>0</v>
      </c>
      <c r="J798" s="293">
        <v>203.90526198675499</v>
      </c>
      <c r="K798" s="272">
        <f t="shared" si="77"/>
        <v>169.92105165562916</v>
      </c>
      <c r="L798" s="292"/>
      <c r="M798" s="292"/>
    </row>
    <row r="799" spans="1:13" x14ac:dyDescent="0.2">
      <c r="A799" s="274">
        <v>798</v>
      </c>
      <c r="B799" s="269" t="s">
        <v>1654</v>
      </c>
      <c r="C799" s="270" t="s">
        <v>1655</v>
      </c>
      <c r="D799" s="271"/>
      <c r="E799" s="317">
        <f t="shared" si="74"/>
        <v>600.55605298013256</v>
      </c>
      <c r="F799" s="272">
        <v>0.59667000000000003</v>
      </c>
      <c r="G799" s="273">
        <v>3.0200000000000001E-3</v>
      </c>
      <c r="H799" s="267">
        <f t="shared" si="75"/>
        <v>0</v>
      </c>
      <c r="I799" s="267">
        <f t="shared" si="76"/>
        <v>0</v>
      </c>
      <c r="J799" s="293">
        <v>300.27802649006628</v>
      </c>
      <c r="K799" s="272">
        <f t="shared" si="77"/>
        <v>250.23168874172191</v>
      </c>
      <c r="L799" s="292"/>
      <c r="M799" s="292"/>
    </row>
    <row r="800" spans="1:13" x14ac:dyDescent="0.2">
      <c r="A800" s="268">
        <v>799</v>
      </c>
      <c r="B800" s="269" t="s">
        <v>1656</v>
      </c>
      <c r="C800" s="270" t="s">
        <v>1657</v>
      </c>
      <c r="D800" s="271"/>
      <c r="E800" s="317">
        <f t="shared" si="74"/>
        <v>918.01902039735114</v>
      </c>
      <c r="F800" s="272">
        <v>0.99611000000000005</v>
      </c>
      <c r="G800" s="273">
        <v>5.0400000000000002E-3</v>
      </c>
      <c r="H800" s="267">
        <f t="shared" si="75"/>
        <v>0</v>
      </c>
      <c r="I800" s="267">
        <f t="shared" si="76"/>
        <v>0</v>
      </c>
      <c r="J800" s="293">
        <v>459.00951019867557</v>
      </c>
      <c r="K800" s="272">
        <f t="shared" si="77"/>
        <v>382.50792516556299</v>
      </c>
      <c r="L800" s="292"/>
      <c r="M800" s="292"/>
    </row>
    <row r="801" spans="1:13" x14ac:dyDescent="0.2">
      <c r="A801" s="274">
        <v>800</v>
      </c>
      <c r="B801" s="269" t="s">
        <v>1658</v>
      </c>
      <c r="C801" s="270" t="s">
        <v>1659</v>
      </c>
      <c r="D801" s="271"/>
      <c r="E801" s="317">
        <f t="shared" si="74"/>
        <v>144.88442066225167</v>
      </c>
      <c r="F801" s="272">
        <v>0.14799999999999999</v>
      </c>
      <c r="G801" s="273">
        <v>9.1E-4</v>
      </c>
      <c r="H801" s="267">
        <f t="shared" si="75"/>
        <v>0</v>
      </c>
      <c r="I801" s="267">
        <f t="shared" si="76"/>
        <v>0</v>
      </c>
      <c r="J801" s="293">
        <v>72.442210331125835</v>
      </c>
      <c r="K801" s="272">
        <f t="shared" si="77"/>
        <v>60.36850860927153</v>
      </c>
      <c r="L801" s="292"/>
      <c r="M801" s="292"/>
    </row>
    <row r="802" spans="1:13" x14ac:dyDescent="0.2">
      <c r="A802" s="268">
        <v>801</v>
      </c>
      <c r="B802" s="269" t="s">
        <v>1660</v>
      </c>
      <c r="C802" s="270" t="s">
        <v>1661</v>
      </c>
      <c r="D802" s="271"/>
      <c r="E802" s="317">
        <f t="shared" si="74"/>
        <v>196.01136635761591</v>
      </c>
      <c r="F802" s="272">
        <v>0.21267</v>
      </c>
      <c r="G802" s="273">
        <v>1.2099999999999999E-3</v>
      </c>
      <c r="H802" s="267">
        <f t="shared" ref="H802:H833" si="78">F802*D802</f>
        <v>0</v>
      </c>
      <c r="I802" s="267">
        <f t="shared" ref="I802:I833" si="79">G802*D802</f>
        <v>0</v>
      </c>
      <c r="J802" s="293">
        <v>98.005683178807956</v>
      </c>
      <c r="K802" s="272">
        <f t="shared" si="77"/>
        <v>81.671402649006637</v>
      </c>
      <c r="L802" s="292"/>
      <c r="M802" s="292"/>
    </row>
    <row r="803" spans="1:13" x14ac:dyDescent="0.2">
      <c r="A803" s="274">
        <v>802</v>
      </c>
      <c r="B803" s="269" t="s">
        <v>1662</v>
      </c>
      <c r="C803" s="270" t="s">
        <v>1663</v>
      </c>
      <c r="D803" s="271"/>
      <c r="E803" s="317">
        <f t="shared" si="74"/>
        <v>207.01828609271524</v>
      </c>
      <c r="F803" s="272">
        <v>0.22367000000000001</v>
      </c>
      <c r="G803" s="273">
        <v>1.2099999999999999E-3</v>
      </c>
      <c r="H803" s="267">
        <f t="shared" si="78"/>
        <v>0</v>
      </c>
      <c r="I803" s="267">
        <f t="shared" si="79"/>
        <v>0</v>
      </c>
      <c r="J803" s="293">
        <v>103.50914304635762</v>
      </c>
      <c r="K803" s="272">
        <f t="shared" si="77"/>
        <v>86.257619205298028</v>
      </c>
      <c r="L803" s="292"/>
      <c r="M803" s="292"/>
    </row>
    <row r="804" spans="1:13" x14ac:dyDescent="0.2">
      <c r="A804" s="268">
        <v>803</v>
      </c>
      <c r="B804" s="269" t="s">
        <v>1664</v>
      </c>
      <c r="C804" s="270" t="s">
        <v>1665</v>
      </c>
      <c r="D804" s="271"/>
      <c r="E804" s="317">
        <f t="shared" si="74"/>
        <v>323.73267655629144</v>
      </c>
      <c r="F804" s="272">
        <v>0.39100000000000001</v>
      </c>
      <c r="G804" s="273">
        <v>1.81E-3</v>
      </c>
      <c r="H804" s="267">
        <f t="shared" si="78"/>
        <v>0</v>
      </c>
      <c r="I804" s="267">
        <f t="shared" si="79"/>
        <v>0</v>
      </c>
      <c r="J804" s="293">
        <v>161.86633827814572</v>
      </c>
      <c r="K804" s="272">
        <f t="shared" si="77"/>
        <v>134.88861523178809</v>
      </c>
      <c r="L804" s="292"/>
      <c r="M804" s="292"/>
    </row>
    <row r="805" spans="1:13" x14ac:dyDescent="0.2">
      <c r="A805" s="274">
        <v>804</v>
      </c>
      <c r="B805" s="269" t="s">
        <v>1666</v>
      </c>
      <c r="C805" s="270" t="s">
        <v>1667</v>
      </c>
      <c r="D805" s="271"/>
      <c r="E805" s="317">
        <f t="shared" si="74"/>
        <v>323.73267655629144</v>
      </c>
      <c r="F805" s="272">
        <v>0.40400000000000003</v>
      </c>
      <c r="G805" s="273">
        <v>1.81E-3</v>
      </c>
      <c r="H805" s="267">
        <f t="shared" si="78"/>
        <v>0</v>
      </c>
      <c r="I805" s="267">
        <f t="shared" si="79"/>
        <v>0</v>
      </c>
      <c r="J805" s="293">
        <v>161.86633827814572</v>
      </c>
      <c r="K805" s="272">
        <f t="shared" si="77"/>
        <v>134.88861523178809</v>
      </c>
      <c r="L805" s="292"/>
      <c r="M805" s="292"/>
    </row>
    <row r="806" spans="1:13" x14ac:dyDescent="0.2">
      <c r="A806" s="268">
        <v>805</v>
      </c>
      <c r="B806" s="269" t="s">
        <v>1668</v>
      </c>
      <c r="C806" s="270" t="s">
        <v>1669</v>
      </c>
      <c r="D806" s="271"/>
      <c r="E806" s="317">
        <f t="shared" si="74"/>
        <v>351.40497218543055</v>
      </c>
      <c r="F806" s="272">
        <v>0.41299999999999998</v>
      </c>
      <c r="G806" s="273">
        <v>1.81E-3</v>
      </c>
      <c r="H806" s="267">
        <f t="shared" si="78"/>
        <v>0</v>
      </c>
      <c r="I806" s="267">
        <f t="shared" si="79"/>
        <v>0</v>
      </c>
      <c r="J806" s="293">
        <v>175.70248609271528</v>
      </c>
      <c r="K806" s="272">
        <f t="shared" si="77"/>
        <v>146.41873841059606</v>
      </c>
      <c r="L806" s="292"/>
      <c r="M806" s="292"/>
    </row>
    <row r="807" spans="1:13" x14ac:dyDescent="0.2">
      <c r="A807" s="274">
        <v>806</v>
      </c>
      <c r="B807" s="269" t="s">
        <v>1670</v>
      </c>
      <c r="C807" s="270" t="s">
        <v>1671</v>
      </c>
      <c r="D807" s="271"/>
      <c r="E807" s="317">
        <f t="shared" si="74"/>
        <v>685.96119258278145</v>
      </c>
      <c r="F807" s="272">
        <v>0.85111000000000003</v>
      </c>
      <c r="G807" s="273">
        <v>5.0400000000000002E-3</v>
      </c>
      <c r="H807" s="267">
        <f t="shared" si="78"/>
        <v>0</v>
      </c>
      <c r="I807" s="267">
        <f t="shared" si="79"/>
        <v>0</v>
      </c>
      <c r="J807" s="293">
        <v>342.98059629139073</v>
      </c>
      <c r="K807" s="272">
        <f t="shared" si="77"/>
        <v>285.81716357615898</v>
      </c>
      <c r="L807" s="292"/>
      <c r="M807" s="292"/>
    </row>
    <row r="808" spans="1:13" x14ac:dyDescent="0.2">
      <c r="A808" s="268">
        <v>807</v>
      </c>
      <c r="B808" s="269" t="s">
        <v>1672</v>
      </c>
      <c r="C808" s="270" t="s">
        <v>1673</v>
      </c>
      <c r="D808" s="271"/>
      <c r="E808" s="317">
        <f t="shared" si="74"/>
        <v>1482.1225652980133</v>
      </c>
      <c r="F808" s="272">
        <v>0.97143000000000002</v>
      </c>
      <c r="G808" s="273">
        <v>2.5899999999999999E-3</v>
      </c>
      <c r="H808" s="267">
        <f t="shared" si="78"/>
        <v>0</v>
      </c>
      <c r="I808" s="267">
        <f t="shared" si="79"/>
        <v>0</v>
      </c>
      <c r="J808" s="293">
        <v>741.06128264900667</v>
      </c>
      <c r="K808" s="272">
        <f t="shared" si="77"/>
        <v>617.5510688741723</v>
      </c>
      <c r="L808" s="292"/>
      <c r="M808" s="292"/>
    </row>
    <row r="809" spans="1:13" x14ac:dyDescent="0.2">
      <c r="A809" s="274">
        <v>808</v>
      </c>
      <c r="B809" s="269" t="s">
        <v>1674</v>
      </c>
      <c r="C809" s="270" t="s">
        <v>1675</v>
      </c>
      <c r="D809" s="271"/>
      <c r="E809" s="317">
        <f t="shared" si="74"/>
        <v>1106.5119750993379</v>
      </c>
      <c r="F809" s="272">
        <v>1.0009999999999999</v>
      </c>
      <c r="G809" s="273">
        <v>4.1200000000000004E-3</v>
      </c>
      <c r="H809" s="267">
        <f t="shared" si="78"/>
        <v>0</v>
      </c>
      <c r="I809" s="267">
        <f t="shared" si="79"/>
        <v>0</v>
      </c>
      <c r="J809" s="293">
        <v>553.25598754966893</v>
      </c>
      <c r="K809" s="272">
        <f t="shared" si="77"/>
        <v>461.04665629139078</v>
      </c>
      <c r="L809" s="292"/>
      <c r="M809" s="292"/>
    </row>
    <row r="810" spans="1:13" x14ac:dyDescent="0.2">
      <c r="A810" s="268">
        <v>809</v>
      </c>
      <c r="B810" s="269" t="s">
        <v>1125</v>
      </c>
      <c r="C810" s="270" t="s">
        <v>1126</v>
      </c>
      <c r="D810" s="271">
        <f>VLOOKUP(C810,'10'!C8:D50,2,0)</f>
        <v>0</v>
      </c>
      <c r="E810" s="317">
        <f t="shared" si="74"/>
        <v>312.68</v>
      </c>
      <c r="F810" s="272">
        <v>0.2</v>
      </c>
      <c r="G810" s="273">
        <v>1E-3</v>
      </c>
      <c r="H810" s="267">
        <f t="shared" si="78"/>
        <v>0</v>
      </c>
      <c r="I810" s="267">
        <f t="shared" si="79"/>
        <v>0</v>
      </c>
      <c r="J810" s="293">
        <v>156.34</v>
      </c>
      <c r="K810" s="272">
        <f t="shared" si="77"/>
        <v>130.28333333333333</v>
      </c>
      <c r="L810" s="292"/>
      <c r="M810" s="292"/>
    </row>
    <row r="811" spans="1:13" x14ac:dyDescent="0.2">
      <c r="A811" s="274">
        <v>810</v>
      </c>
      <c r="B811" s="269" t="s">
        <v>1127</v>
      </c>
      <c r="C811" s="270" t="s">
        <v>1128</v>
      </c>
      <c r="D811" s="271">
        <f>VLOOKUP(C811,'10'!C9:D51,2,0)</f>
        <v>0</v>
      </c>
      <c r="E811" s="317">
        <f t="shared" si="74"/>
        <v>416.9</v>
      </c>
      <c r="F811" s="272">
        <v>0.30000000000000004</v>
      </c>
      <c r="G811" s="273">
        <v>2E-3</v>
      </c>
      <c r="H811" s="267">
        <f t="shared" si="78"/>
        <v>0</v>
      </c>
      <c r="I811" s="267">
        <f t="shared" si="79"/>
        <v>0</v>
      </c>
      <c r="J811" s="293">
        <v>208.45</v>
      </c>
      <c r="K811" s="272">
        <f t="shared" si="77"/>
        <v>173.70833333333334</v>
      </c>
      <c r="L811" s="292"/>
      <c r="M811" s="292"/>
    </row>
    <row r="812" spans="1:13" x14ac:dyDescent="0.2">
      <c r="A812" s="268">
        <v>811</v>
      </c>
      <c r="B812" s="269" t="s">
        <v>1129</v>
      </c>
      <c r="C812" s="270" t="s">
        <v>1130</v>
      </c>
      <c r="D812" s="271">
        <f>VLOOKUP(C812,'10'!C10:D52,2,0)</f>
        <v>0</v>
      </c>
      <c r="E812" s="317">
        <f t="shared" si="74"/>
        <v>1423.22</v>
      </c>
      <c r="F812" s="272">
        <v>0</v>
      </c>
      <c r="G812" s="273">
        <v>0</v>
      </c>
      <c r="H812" s="267">
        <f t="shared" si="78"/>
        <v>0</v>
      </c>
      <c r="I812" s="267">
        <f t="shared" si="79"/>
        <v>0</v>
      </c>
      <c r="J812" s="293">
        <v>711.61</v>
      </c>
      <c r="K812" s="272">
        <f t="shared" si="77"/>
        <v>593.00833333333333</v>
      </c>
      <c r="L812" s="292"/>
      <c r="M812" s="292"/>
    </row>
    <row r="813" spans="1:13" x14ac:dyDescent="0.2">
      <c r="A813" s="274">
        <v>812</v>
      </c>
      <c r="B813" s="269" t="s">
        <v>1131</v>
      </c>
      <c r="C813" s="270" t="s">
        <v>1132</v>
      </c>
      <c r="D813" s="271">
        <f>VLOOKUP(C813,'10'!C11:D53,2,0)</f>
        <v>0</v>
      </c>
      <c r="E813" s="317">
        <f t="shared" si="74"/>
        <v>2083.96</v>
      </c>
      <c r="F813" s="272">
        <v>0</v>
      </c>
      <c r="G813" s="273">
        <v>0</v>
      </c>
      <c r="H813" s="267">
        <f t="shared" si="78"/>
        <v>0</v>
      </c>
      <c r="I813" s="267">
        <f t="shared" si="79"/>
        <v>0</v>
      </c>
      <c r="J813" s="272">
        <v>1041.98</v>
      </c>
      <c r="K813" s="272">
        <f t="shared" si="77"/>
        <v>868.31666666666672</v>
      </c>
      <c r="L813" s="292"/>
      <c r="M813" s="292"/>
    </row>
    <row r="814" spans="1:13" ht="20.399999999999999" x14ac:dyDescent="0.2">
      <c r="A814" s="268">
        <v>813</v>
      </c>
      <c r="B814" s="269" t="s">
        <v>1133</v>
      </c>
      <c r="C814" s="270" t="s">
        <v>1698</v>
      </c>
      <c r="D814" s="271">
        <f>VLOOKUP(C814,'10'!C12:D54,2,0)</f>
        <v>0</v>
      </c>
      <c r="E814" s="317">
        <f t="shared" si="74"/>
        <v>5052.1400000000003</v>
      </c>
      <c r="F814" s="272">
        <v>0</v>
      </c>
      <c r="G814" s="273">
        <v>0</v>
      </c>
      <c r="H814" s="267">
        <f t="shared" si="78"/>
        <v>0</v>
      </c>
      <c r="I814" s="267">
        <f t="shared" si="79"/>
        <v>0</v>
      </c>
      <c r="J814" s="293">
        <v>2526.0700000000002</v>
      </c>
      <c r="K814" s="272">
        <f t="shared" si="77"/>
        <v>2105.0583333333334</v>
      </c>
      <c r="L814" s="292"/>
      <c r="M814" s="292"/>
    </row>
    <row r="815" spans="1:13" x14ac:dyDescent="0.2">
      <c r="A815" s="274">
        <v>814</v>
      </c>
      <c r="B815" s="269" t="s">
        <v>1134</v>
      </c>
      <c r="C815" s="270" t="s">
        <v>1135</v>
      </c>
      <c r="D815" s="271">
        <f>VLOOKUP(C815,'10'!C13:D55,2,0)</f>
        <v>0</v>
      </c>
      <c r="E815" s="317">
        <f t="shared" si="74"/>
        <v>650.79999999999995</v>
      </c>
      <c r="F815" s="272">
        <v>0</v>
      </c>
      <c r="G815" s="273">
        <v>0</v>
      </c>
      <c r="H815" s="267">
        <f t="shared" si="78"/>
        <v>0</v>
      </c>
      <c r="I815" s="267">
        <f t="shared" si="79"/>
        <v>0</v>
      </c>
      <c r="J815" s="293">
        <v>325.39999999999998</v>
      </c>
      <c r="K815" s="272">
        <f t="shared" si="77"/>
        <v>271.16666666666669</v>
      </c>
      <c r="L815" s="292"/>
      <c r="M815" s="292"/>
    </row>
    <row r="816" spans="1:13" x14ac:dyDescent="0.2">
      <c r="A816" s="268">
        <v>815</v>
      </c>
      <c r="B816" s="269" t="s">
        <v>1136</v>
      </c>
      <c r="C816" s="270" t="s">
        <v>1137</v>
      </c>
      <c r="D816" s="271">
        <f>VLOOKUP(C816,'10'!C14:D56,2,0)</f>
        <v>0</v>
      </c>
      <c r="E816" s="317">
        <f t="shared" si="74"/>
        <v>687.92</v>
      </c>
      <c r="F816" s="272">
        <v>0</v>
      </c>
      <c r="G816" s="273">
        <v>0</v>
      </c>
      <c r="H816" s="267">
        <f t="shared" si="78"/>
        <v>0</v>
      </c>
      <c r="I816" s="267">
        <f t="shared" si="79"/>
        <v>0</v>
      </c>
      <c r="J816" s="293">
        <v>343.96</v>
      </c>
      <c r="K816" s="272">
        <f t="shared" si="77"/>
        <v>286.63333333333333</v>
      </c>
      <c r="L816" s="292"/>
      <c r="M816" s="292"/>
    </row>
    <row r="817" spans="1:13" x14ac:dyDescent="0.2">
      <c r="A817" s="274">
        <v>816</v>
      </c>
      <c r="B817" s="269" t="s">
        <v>1138</v>
      </c>
      <c r="C817" s="270" t="s">
        <v>1139</v>
      </c>
      <c r="D817" s="271">
        <f>VLOOKUP(C817,'10'!C15:D57,2,0)</f>
        <v>0</v>
      </c>
      <c r="E817" s="317">
        <f t="shared" si="74"/>
        <v>865.32</v>
      </c>
      <c r="F817" s="272">
        <v>0</v>
      </c>
      <c r="G817" s="273">
        <v>0</v>
      </c>
      <c r="H817" s="267">
        <f t="shared" si="78"/>
        <v>0</v>
      </c>
      <c r="I817" s="267">
        <f t="shared" si="79"/>
        <v>0</v>
      </c>
      <c r="J817" s="293">
        <v>432.66</v>
      </c>
      <c r="K817" s="272">
        <f t="shared" si="77"/>
        <v>360.55</v>
      </c>
      <c r="L817" s="292"/>
      <c r="M817" s="292"/>
    </row>
    <row r="818" spans="1:13" x14ac:dyDescent="0.2">
      <c r="A818" s="268">
        <v>817</v>
      </c>
      <c r="B818" s="269" t="s">
        <v>1140</v>
      </c>
      <c r="C818" s="270" t="s">
        <v>1141</v>
      </c>
      <c r="D818" s="271">
        <f>VLOOKUP(C818,'10'!C16:D58,2,0)</f>
        <v>0</v>
      </c>
      <c r="E818" s="317">
        <f t="shared" si="74"/>
        <v>1212.0999999999999</v>
      </c>
      <c r="F818" s="272">
        <v>0</v>
      </c>
      <c r="G818" s="273">
        <v>0</v>
      </c>
      <c r="H818" s="267">
        <f t="shared" si="78"/>
        <v>0</v>
      </c>
      <c r="I818" s="267">
        <f t="shared" si="79"/>
        <v>0</v>
      </c>
      <c r="J818" s="293">
        <v>606.04999999999995</v>
      </c>
      <c r="K818" s="272">
        <f t="shared" si="77"/>
        <v>505.04166666666663</v>
      </c>
      <c r="L818" s="292"/>
      <c r="M818" s="292"/>
    </row>
    <row r="819" spans="1:13" x14ac:dyDescent="0.2">
      <c r="A819" s="274">
        <v>818</v>
      </c>
      <c r="B819" s="269" t="s">
        <v>1142</v>
      </c>
      <c r="C819" s="270" t="s">
        <v>1143</v>
      </c>
      <c r="D819" s="271">
        <f>VLOOKUP(C819,'10'!C17:D59,2,0)</f>
        <v>0</v>
      </c>
      <c r="E819" s="317">
        <f t="shared" si="74"/>
        <v>1894.92</v>
      </c>
      <c r="F819" s="272">
        <v>0</v>
      </c>
      <c r="G819" s="273">
        <v>0</v>
      </c>
      <c r="H819" s="267">
        <f t="shared" si="78"/>
        <v>0</v>
      </c>
      <c r="I819" s="267">
        <f t="shared" si="79"/>
        <v>0</v>
      </c>
      <c r="J819" s="293">
        <v>947.46</v>
      </c>
      <c r="K819" s="272">
        <f t="shared" si="77"/>
        <v>789.55000000000007</v>
      </c>
      <c r="L819" s="292"/>
      <c r="M819" s="292"/>
    </row>
    <row r="820" spans="1:13" x14ac:dyDescent="0.2">
      <c r="A820" s="268">
        <v>819</v>
      </c>
      <c r="B820" s="269" t="s">
        <v>1144</v>
      </c>
      <c r="C820" s="270" t="s">
        <v>1145</v>
      </c>
      <c r="D820" s="271">
        <f>VLOOKUP(C820,'10'!C18:D60,2,0)</f>
        <v>0</v>
      </c>
      <c r="E820" s="317">
        <f t="shared" si="74"/>
        <v>2265.2199999999998</v>
      </c>
      <c r="F820" s="272">
        <v>0</v>
      </c>
      <c r="G820" s="273">
        <v>0</v>
      </c>
      <c r="H820" s="267">
        <f t="shared" si="78"/>
        <v>0</v>
      </c>
      <c r="I820" s="267">
        <f t="shared" si="79"/>
        <v>0</v>
      </c>
      <c r="J820" s="293">
        <v>1132.6099999999999</v>
      </c>
      <c r="K820" s="272">
        <f t="shared" si="77"/>
        <v>943.84166666666658</v>
      </c>
      <c r="L820" s="292"/>
      <c r="M820" s="292"/>
    </row>
    <row r="821" spans="1:13" x14ac:dyDescent="0.2">
      <c r="A821" s="274">
        <v>820</v>
      </c>
      <c r="B821" s="269" t="s">
        <v>1146</v>
      </c>
      <c r="C821" s="270" t="s">
        <v>1147</v>
      </c>
      <c r="D821" s="271">
        <f>VLOOKUP(C821,'10'!C19:D61,2,0)</f>
        <v>0</v>
      </c>
      <c r="E821" s="317">
        <f t="shared" si="74"/>
        <v>2969.4</v>
      </c>
      <c r="F821" s="272">
        <v>0</v>
      </c>
      <c r="G821" s="273">
        <v>0</v>
      </c>
      <c r="H821" s="267">
        <f t="shared" si="78"/>
        <v>0</v>
      </c>
      <c r="I821" s="267">
        <f t="shared" si="79"/>
        <v>0</v>
      </c>
      <c r="J821" s="293">
        <v>1484.7</v>
      </c>
      <c r="K821" s="272">
        <f t="shared" si="77"/>
        <v>1237.25</v>
      </c>
      <c r="L821" s="292"/>
      <c r="M821" s="292"/>
    </row>
    <row r="822" spans="1:13" x14ac:dyDescent="0.2">
      <c r="A822" s="268">
        <v>821</v>
      </c>
      <c r="B822" s="269" t="s">
        <v>1148</v>
      </c>
      <c r="C822" s="270" t="s">
        <v>1149</v>
      </c>
      <c r="D822" s="271">
        <f>VLOOKUP(C822,'10'!C20:D62,2,0)</f>
        <v>0</v>
      </c>
      <c r="E822" s="317">
        <f t="shared" si="74"/>
        <v>4538.68</v>
      </c>
      <c r="F822" s="272">
        <v>0</v>
      </c>
      <c r="G822" s="273">
        <v>0</v>
      </c>
      <c r="H822" s="267">
        <f t="shared" si="78"/>
        <v>0</v>
      </c>
      <c r="I822" s="267">
        <f t="shared" si="79"/>
        <v>0</v>
      </c>
      <c r="J822" s="293">
        <v>2269.34</v>
      </c>
      <c r="K822" s="272">
        <f t="shared" si="77"/>
        <v>1891.1166666666668</v>
      </c>
      <c r="L822" s="292"/>
      <c r="M822" s="292"/>
    </row>
    <row r="823" spans="1:13" x14ac:dyDescent="0.2">
      <c r="A823" s="274">
        <v>822</v>
      </c>
      <c r="B823" s="269" t="s">
        <v>1150</v>
      </c>
      <c r="C823" s="270" t="s">
        <v>1151</v>
      </c>
      <c r="D823" s="271">
        <f>VLOOKUP(C823,'10'!C21:D63,2,0)</f>
        <v>0</v>
      </c>
      <c r="E823" s="317">
        <f t="shared" si="74"/>
        <v>6680.38</v>
      </c>
      <c r="F823" s="272">
        <v>0</v>
      </c>
      <c r="G823" s="273">
        <v>0</v>
      </c>
      <c r="H823" s="267">
        <f t="shared" si="78"/>
        <v>0</v>
      </c>
      <c r="I823" s="267">
        <f t="shared" si="79"/>
        <v>0</v>
      </c>
      <c r="J823" s="293">
        <v>3340.19</v>
      </c>
      <c r="K823" s="272">
        <f t="shared" si="77"/>
        <v>2783.4916666666668</v>
      </c>
      <c r="L823" s="292"/>
      <c r="M823" s="292"/>
    </row>
    <row r="824" spans="1:13" x14ac:dyDescent="0.2">
      <c r="A824" s="268">
        <v>823</v>
      </c>
      <c r="B824" s="269" t="s">
        <v>1225</v>
      </c>
      <c r="C824" s="278" t="s">
        <v>1156</v>
      </c>
      <c r="D824" s="271">
        <f>VLOOKUP(C824,'10'!C22:D64,2,0)</f>
        <v>0</v>
      </c>
      <c r="E824" s="317">
        <f t="shared" si="74"/>
        <v>36.580515839999997</v>
      </c>
      <c r="F824" s="272">
        <v>5.5000000000000007E-2</v>
      </c>
      <c r="G824" s="273">
        <v>0</v>
      </c>
      <c r="H824" s="267">
        <f t="shared" si="78"/>
        <v>0</v>
      </c>
      <c r="I824" s="267">
        <f t="shared" si="79"/>
        <v>0</v>
      </c>
      <c r="J824" s="293">
        <v>18.290257919999998</v>
      </c>
      <c r="K824" s="272">
        <f t="shared" si="77"/>
        <v>15.241881599999999</v>
      </c>
      <c r="L824" s="292"/>
      <c r="M824" s="292"/>
    </row>
    <row r="825" spans="1:13" x14ac:dyDescent="0.2">
      <c r="A825" s="274">
        <v>824</v>
      </c>
      <c r="B825" s="269" t="s">
        <v>1226</v>
      </c>
      <c r="C825" s="278" t="s">
        <v>1227</v>
      </c>
      <c r="D825" s="271">
        <f>VLOOKUP(C825,'10'!C23:D65,2,0)</f>
        <v>0</v>
      </c>
      <c r="E825" s="317">
        <f t="shared" si="74"/>
        <v>32.438400000000001</v>
      </c>
      <c r="F825" s="272">
        <v>0</v>
      </c>
      <c r="G825" s="273">
        <v>0</v>
      </c>
      <c r="H825" s="267">
        <f t="shared" si="78"/>
        <v>0</v>
      </c>
      <c r="I825" s="267">
        <f t="shared" si="79"/>
        <v>0</v>
      </c>
      <c r="J825" s="293">
        <v>16.219200000000001</v>
      </c>
      <c r="K825" s="272">
        <f t="shared" si="77"/>
        <v>13.516000000000002</v>
      </c>
      <c r="L825" s="292"/>
      <c r="M825" s="292"/>
    </row>
    <row r="826" spans="1:13" x14ac:dyDescent="0.2">
      <c r="A826" s="268">
        <v>825</v>
      </c>
      <c r="B826" s="269" t="s">
        <v>1228</v>
      </c>
      <c r="C826" s="278" t="s">
        <v>1155</v>
      </c>
      <c r="D826" s="271">
        <f>VLOOKUP(C826,'10'!C24:D66,2,0)</f>
        <v>0</v>
      </c>
      <c r="E826" s="317">
        <f t="shared" si="74"/>
        <v>33.715965849600003</v>
      </c>
      <c r="F826" s="272">
        <v>7.1999999999999995E-2</v>
      </c>
      <c r="G826" s="273">
        <v>0</v>
      </c>
      <c r="H826" s="267">
        <f t="shared" si="78"/>
        <v>0</v>
      </c>
      <c r="I826" s="267">
        <f t="shared" si="79"/>
        <v>0</v>
      </c>
      <c r="J826" s="293">
        <v>16.857982924800002</v>
      </c>
      <c r="K826" s="272">
        <f t="shared" si="77"/>
        <v>14.048319104000003</v>
      </c>
      <c r="L826" s="292"/>
      <c r="M826" s="292"/>
    </row>
    <row r="827" spans="1:13" x14ac:dyDescent="0.2">
      <c r="A827" s="274">
        <v>826</v>
      </c>
      <c r="B827" s="269" t="s">
        <v>1229</v>
      </c>
      <c r="C827" s="278" t="s">
        <v>1230</v>
      </c>
      <c r="D827" s="271">
        <f>VLOOKUP(C827,'10'!C25:D67,2,0)</f>
        <v>0</v>
      </c>
      <c r="E827" s="317">
        <f t="shared" si="74"/>
        <v>34.918400000000005</v>
      </c>
      <c r="F827" s="272">
        <v>0</v>
      </c>
      <c r="G827" s="273">
        <v>0</v>
      </c>
      <c r="H827" s="267">
        <f t="shared" si="78"/>
        <v>0</v>
      </c>
      <c r="I827" s="267">
        <f t="shared" si="79"/>
        <v>0</v>
      </c>
      <c r="J827" s="293">
        <v>17.459200000000003</v>
      </c>
      <c r="K827" s="272">
        <f t="shared" si="77"/>
        <v>14.549333333333337</v>
      </c>
      <c r="L827" s="292"/>
      <c r="M827" s="292"/>
    </row>
    <row r="828" spans="1:13" x14ac:dyDescent="0.2">
      <c r="A828" s="268">
        <v>827</v>
      </c>
      <c r="B828" s="269" t="s">
        <v>1231</v>
      </c>
      <c r="C828" s="278" t="s">
        <v>1232</v>
      </c>
      <c r="D828" s="271">
        <f>VLOOKUP(C828,'10'!C26:D68,2,0)</f>
        <v>0</v>
      </c>
      <c r="E828" s="317">
        <f t="shared" si="74"/>
        <v>37.71584</v>
      </c>
      <c r="F828" s="272">
        <v>0</v>
      </c>
      <c r="G828" s="273">
        <v>0</v>
      </c>
      <c r="H828" s="267">
        <f t="shared" si="78"/>
        <v>0</v>
      </c>
      <c r="I828" s="267">
        <f t="shared" si="79"/>
        <v>0</v>
      </c>
      <c r="J828" s="293">
        <v>18.85792</v>
      </c>
      <c r="K828" s="272">
        <f t="shared" si="77"/>
        <v>15.714933333333335</v>
      </c>
      <c r="L828" s="292"/>
      <c r="M828" s="292"/>
    </row>
    <row r="829" spans="1:13" x14ac:dyDescent="0.2">
      <c r="A829" s="274">
        <v>828</v>
      </c>
      <c r="B829" s="269" t="s">
        <v>1233</v>
      </c>
      <c r="C829" s="278" t="s">
        <v>1152</v>
      </c>
      <c r="D829" s="271">
        <f>VLOOKUP(C829,'10'!C27:D69,2,0)</f>
        <v>0</v>
      </c>
      <c r="E829" s="317">
        <f t="shared" si="74"/>
        <v>41.465599999999995</v>
      </c>
      <c r="F829" s="272">
        <v>9.6000000000000002E-2</v>
      </c>
      <c r="G829" s="273">
        <v>0</v>
      </c>
      <c r="H829" s="267">
        <f t="shared" si="78"/>
        <v>0</v>
      </c>
      <c r="I829" s="267">
        <f t="shared" si="79"/>
        <v>0</v>
      </c>
      <c r="J829" s="293">
        <v>20.732799999999997</v>
      </c>
      <c r="K829" s="272">
        <f t="shared" si="77"/>
        <v>17.277333333333331</v>
      </c>
      <c r="L829" s="292"/>
      <c r="M829" s="292"/>
    </row>
    <row r="830" spans="1:13" x14ac:dyDescent="0.2">
      <c r="A830" s="268">
        <v>829</v>
      </c>
      <c r="B830" s="269" t="s">
        <v>1234</v>
      </c>
      <c r="C830" s="278" t="s">
        <v>1154</v>
      </c>
      <c r="D830" s="271">
        <f>VLOOKUP(C830,'10'!C28:D70,2,0)</f>
        <v>0</v>
      </c>
      <c r="E830" s="317">
        <f t="shared" si="74"/>
        <v>46.425599999999996</v>
      </c>
      <c r="F830" s="272">
        <v>0.111</v>
      </c>
      <c r="G830" s="273">
        <v>0</v>
      </c>
      <c r="H830" s="267">
        <f t="shared" si="78"/>
        <v>0</v>
      </c>
      <c r="I830" s="267">
        <f t="shared" si="79"/>
        <v>0</v>
      </c>
      <c r="J830" s="293">
        <v>23.212799999999998</v>
      </c>
      <c r="K830" s="272">
        <f t="shared" si="77"/>
        <v>19.343999999999998</v>
      </c>
      <c r="L830" s="292"/>
      <c r="M830" s="292"/>
    </row>
    <row r="831" spans="1:13" x14ac:dyDescent="0.2">
      <c r="A831" s="274">
        <v>830</v>
      </c>
      <c r="B831" s="269" t="s">
        <v>1235</v>
      </c>
      <c r="C831" s="278" t="s">
        <v>1153</v>
      </c>
      <c r="D831" s="271">
        <f>VLOOKUP(C831,'10'!C29:D71,2,0)</f>
        <v>0</v>
      </c>
      <c r="E831" s="317">
        <f t="shared" si="74"/>
        <v>55.552</v>
      </c>
      <c r="F831" s="272">
        <v>0.13500000000000001</v>
      </c>
      <c r="G831" s="273">
        <v>0</v>
      </c>
      <c r="H831" s="267">
        <f t="shared" si="78"/>
        <v>0</v>
      </c>
      <c r="I831" s="267">
        <f t="shared" si="79"/>
        <v>0</v>
      </c>
      <c r="J831" s="293">
        <v>27.776</v>
      </c>
      <c r="K831" s="272">
        <f t="shared" si="77"/>
        <v>23.146666666666668</v>
      </c>
      <c r="L831" s="292"/>
      <c r="M831" s="292"/>
    </row>
    <row r="832" spans="1:13" x14ac:dyDescent="0.2">
      <c r="A832" s="268">
        <v>831</v>
      </c>
      <c r="B832" s="269" t="s">
        <v>1236</v>
      </c>
      <c r="C832" s="278" t="s">
        <v>1761</v>
      </c>
      <c r="D832" s="271">
        <f>VLOOKUP(C832,'10'!C30:D72,2,0)</f>
        <v>0</v>
      </c>
      <c r="E832" s="317">
        <f t="shared" si="74"/>
        <v>67.456000000000003</v>
      </c>
      <c r="F832" s="272">
        <v>0.193</v>
      </c>
      <c r="G832" s="273">
        <v>0</v>
      </c>
      <c r="H832" s="267">
        <f t="shared" si="78"/>
        <v>0</v>
      </c>
      <c r="I832" s="267">
        <f t="shared" si="79"/>
        <v>0</v>
      </c>
      <c r="J832" s="293">
        <v>33.728000000000002</v>
      </c>
      <c r="K832" s="272">
        <f t="shared" si="77"/>
        <v>28.106666666666669</v>
      </c>
      <c r="L832" s="292"/>
      <c r="M832" s="292"/>
    </row>
    <row r="833" spans="1:13" x14ac:dyDescent="0.2">
      <c r="A833" s="274">
        <v>832</v>
      </c>
      <c r="B833" s="269" t="s">
        <v>1237</v>
      </c>
      <c r="C833" s="278" t="s">
        <v>1238</v>
      </c>
      <c r="D833" s="271">
        <f>VLOOKUP(C833,'10'!C31:D73,2,0)</f>
        <v>0</v>
      </c>
      <c r="E833" s="317">
        <f t="shared" si="74"/>
        <v>74.995199999999997</v>
      </c>
      <c r="F833" s="272">
        <v>0</v>
      </c>
      <c r="G833" s="273">
        <v>0</v>
      </c>
      <c r="H833" s="267">
        <f t="shared" si="78"/>
        <v>0</v>
      </c>
      <c r="I833" s="267">
        <f t="shared" si="79"/>
        <v>0</v>
      </c>
      <c r="J833" s="293">
        <v>37.497599999999998</v>
      </c>
      <c r="K833" s="272">
        <f t="shared" si="77"/>
        <v>31.248000000000001</v>
      </c>
      <c r="L833" s="292"/>
      <c r="M833" s="292"/>
    </row>
    <row r="834" spans="1:13" x14ac:dyDescent="0.2">
      <c r="A834" s="268">
        <v>833</v>
      </c>
      <c r="B834" s="269" t="s">
        <v>1239</v>
      </c>
      <c r="C834" s="278" t="s">
        <v>1240</v>
      </c>
      <c r="D834" s="271">
        <f>VLOOKUP(C834,'10'!C32:D74,2,0)</f>
        <v>0</v>
      </c>
      <c r="E834" s="317">
        <f t="shared" ref="E834:E877" si="80">J834*2</f>
        <v>152.768</v>
      </c>
      <c r="F834" s="272">
        <v>0</v>
      </c>
      <c r="G834" s="273">
        <v>0</v>
      </c>
      <c r="H834" s="267">
        <f t="shared" ref="H834:H843" si="81">F834*D834</f>
        <v>0</v>
      </c>
      <c r="I834" s="267">
        <f t="shared" ref="I834:I843" si="82">G834*D834</f>
        <v>0</v>
      </c>
      <c r="J834" s="293">
        <v>76.384</v>
      </c>
      <c r="K834" s="272">
        <f t="shared" si="77"/>
        <v>63.653333333333336</v>
      </c>
      <c r="L834" s="292"/>
      <c r="M834" s="292"/>
    </row>
    <row r="835" spans="1:13" x14ac:dyDescent="0.2">
      <c r="A835" s="274">
        <v>834</v>
      </c>
      <c r="B835" s="269" t="s">
        <v>1241</v>
      </c>
      <c r="C835" s="278" t="s">
        <v>1157</v>
      </c>
      <c r="D835" s="271" t="e">
        <f>VLOOKUP(C835,'10'!C33:D75,2,0)</f>
        <v>#N/A</v>
      </c>
      <c r="E835" s="317">
        <f t="shared" si="80"/>
        <v>160.6115582976</v>
      </c>
      <c r="F835" s="272">
        <v>0.26667021276595743</v>
      </c>
      <c r="G835" s="273">
        <v>1.3297872340425532E-3</v>
      </c>
      <c r="H835" s="267" t="e">
        <f t="shared" si="81"/>
        <v>#N/A</v>
      </c>
      <c r="I835" s="267" t="e">
        <f t="shared" si="82"/>
        <v>#N/A</v>
      </c>
      <c r="J835" s="293">
        <v>80.305779148799999</v>
      </c>
      <c r="K835" s="272"/>
      <c r="L835" s="292"/>
      <c r="M835" s="292"/>
    </row>
    <row r="836" spans="1:13" x14ac:dyDescent="0.2">
      <c r="A836" s="268">
        <v>835</v>
      </c>
      <c r="B836" s="269" t="s">
        <v>1676</v>
      </c>
      <c r="C836" s="270" t="s">
        <v>1159</v>
      </c>
      <c r="D836" s="271">
        <f>VLOOKUP(C836,'10'!C34:D76,2,0)</f>
        <v>0</v>
      </c>
      <c r="E836" s="317">
        <f t="shared" si="80"/>
        <v>289.44</v>
      </c>
      <c r="F836" s="272">
        <v>1</v>
      </c>
      <c r="G836" s="273">
        <v>5.7733879985091309E-4</v>
      </c>
      <c r="H836" s="267">
        <f t="shared" si="81"/>
        <v>0</v>
      </c>
      <c r="I836" s="267">
        <f t="shared" si="82"/>
        <v>0</v>
      </c>
      <c r="J836" s="293">
        <v>144.72</v>
      </c>
      <c r="K836" s="272">
        <f t="shared" si="77"/>
        <v>120.60000000000001</v>
      </c>
      <c r="L836" s="292"/>
      <c r="M836" s="292"/>
    </row>
    <row r="837" spans="1:13" x14ac:dyDescent="0.2">
      <c r="A837" s="274">
        <v>836</v>
      </c>
      <c r="B837" s="269" t="s">
        <v>1677</v>
      </c>
      <c r="C837" s="270" t="s">
        <v>1161</v>
      </c>
      <c r="D837" s="271">
        <f>VLOOKUP(C837,'10'!C35:D77,2,0)</f>
        <v>0</v>
      </c>
      <c r="E837" s="317">
        <f t="shared" si="80"/>
        <v>120.56</v>
      </c>
      <c r="F837" s="272">
        <v>0</v>
      </c>
      <c r="G837" s="273">
        <v>0</v>
      </c>
      <c r="H837" s="267">
        <f t="shared" si="81"/>
        <v>0</v>
      </c>
      <c r="I837" s="267">
        <f t="shared" si="82"/>
        <v>0</v>
      </c>
      <c r="J837" s="293">
        <v>60.28</v>
      </c>
      <c r="K837" s="272">
        <f t="shared" si="77"/>
        <v>50.233333333333334</v>
      </c>
      <c r="L837" s="292"/>
      <c r="M837" s="292"/>
    </row>
    <row r="838" spans="1:13" x14ac:dyDescent="0.2">
      <c r="A838" s="268">
        <v>837</v>
      </c>
      <c r="B838" s="269" t="s">
        <v>1678</v>
      </c>
      <c r="C838" s="270" t="s">
        <v>1163</v>
      </c>
      <c r="D838" s="271">
        <f>VLOOKUP(C838,'10'!C36:D78,2,0)</f>
        <v>0</v>
      </c>
      <c r="E838" s="317">
        <f t="shared" si="80"/>
        <v>206.32</v>
      </c>
      <c r="F838" s="272">
        <v>0</v>
      </c>
      <c r="G838" s="273">
        <v>0</v>
      </c>
      <c r="H838" s="267">
        <f t="shared" si="81"/>
        <v>0</v>
      </c>
      <c r="I838" s="267">
        <f t="shared" si="82"/>
        <v>0</v>
      </c>
      <c r="J838" s="293">
        <v>103.16</v>
      </c>
      <c r="K838" s="272">
        <f t="shared" si="77"/>
        <v>85.966666666666669</v>
      </c>
      <c r="L838" s="292"/>
      <c r="M838" s="292"/>
    </row>
    <row r="839" spans="1:13" x14ac:dyDescent="0.2">
      <c r="A839" s="274">
        <v>838</v>
      </c>
      <c r="B839" s="269" t="s">
        <v>1679</v>
      </c>
      <c r="C839" s="270" t="s">
        <v>1165</v>
      </c>
      <c r="D839" s="271">
        <f>VLOOKUP(C839,'10'!C37:D79,2,0)</f>
        <v>0</v>
      </c>
      <c r="E839" s="317">
        <f t="shared" si="80"/>
        <v>6.24</v>
      </c>
      <c r="F839" s="272">
        <v>0</v>
      </c>
      <c r="G839" s="273">
        <v>0</v>
      </c>
      <c r="H839" s="267">
        <f t="shared" si="81"/>
        <v>0</v>
      </c>
      <c r="I839" s="267">
        <f t="shared" si="82"/>
        <v>0</v>
      </c>
      <c r="J839" s="293">
        <v>3.12</v>
      </c>
      <c r="K839" s="272">
        <f t="shared" si="77"/>
        <v>2.6</v>
      </c>
      <c r="L839" s="292"/>
      <c r="M839" s="292"/>
    </row>
    <row r="840" spans="1:13" x14ac:dyDescent="0.2">
      <c r="A840" s="268">
        <v>839</v>
      </c>
      <c r="B840" s="269" t="s">
        <v>1680</v>
      </c>
      <c r="C840" s="270" t="s">
        <v>1167</v>
      </c>
      <c r="D840" s="271">
        <f>VLOOKUP(C840,'10'!C38:D80,2,0)</f>
        <v>0</v>
      </c>
      <c r="E840" s="317">
        <f t="shared" si="80"/>
        <v>6.84</v>
      </c>
      <c r="F840" s="272">
        <v>0</v>
      </c>
      <c r="G840" s="273">
        <v>0</v>
      </c>
      <c r="H840" s="267">
        <f t="shared" si="81"/>
        <v>0</v>
      </c>
      <c r="I840" s="267">
        <f t="shared" si="82"/>
        <v>0</v>
      </c>
      <c r="J840" s="293">
        <v>3.42</v>
      </c>
      <c r="K840" s="272">
        <f t="shared" si="77"/>
        <v>2.85</v>
      </c>
      <c r="L840" s="292"/>
      <c r="M840" s="292"/>
    </row>
    <row r="841" spans="1:13" x14ac:dyDescent="0.2">
      <c r="A841" s="274">
        <v>840</v>
      </c>
      <c r="B841" s="269" t="s">
        <v>1681</v>
      </c>
      <c r="C841" s="270" t="s">
        <v>1169</v>
      </c>
      <c r="D841" s="271">
        <f>VLOOKUP(C841,'10'!C39:D81,2,0)</f>
        <v>0</v>
      </c>
      <c r="E841" s="317">
        <f t="shared" si="80"/>
        <v>8.32</v>
      </c>
      <c r="F841" s="272">
        <v>0.01</v>
      </c>
      <c r="G841" s="273">
        <v>2.6998193237546242E-5</v>
      </c>
      <c r="H841" s="267">
        <f t="shared" si="81"/>
        <v>0</v>
      </c>
      <c r="I841" s="267">
        <f t="shared" si="82"/>
        <v>0</v>
      </c>
      <c r="J841" s="293">
        <v>4.16</v>
      </c>
      <c r="K841" s="272">
        <f t="shared" si="77"/>
        <v>3.4666666666666668</v>
      </c>
      <c r="L841" s="292"/>
      <c r="M841" s="292"/>
    </row>
    <row r="842" spans="1:13" x14ac:dyDescent="0.2">
      <c r="A842" s="268">
        <v>841</v>
      </c>
      <c r="B842" s="269" t="s">
        <v>1682</v>
      </c>
      <c r="C842" s="270" t="s">
        <v>1171</v>
      </c>
      <c r="D842" s="271">
        <f>VLOOKUP(C842,'10'!C40:D82,2,0)</f>
        <v>0</v>
      </c>
      <c r="E842" s="317">
        <f t="shared" si="80"/>
        <v>18.82</v>
      </c>
      <c r="F842" s="272">
        <v>0.02</v>
      </c>
      <c r="G842" s="273">
        <v>6.4999278811481327E-5</v>
      </c>
      <c r="H842" s="267">
        <f t="shared" si="81"/>
        <v>0</v>
      </c>
      <c r="I842" s="267">
        <f t="shared" si="82"/>
        <v>0</v>
      </c>
      <c r="J842" s="293">
        <v>9.41</v>
      </c>
      <c r="K842" s="272">
        <f t="shared" si="77"/>
        <v>7.8416666666666668</v>
      </c>
      <c r="L842" s="292"/>
      <c r="M842" s="292"/>
    </row>
    <row r="843" spans="1:13" x14ac:dyDescent="0.2">
      <c r="A843" s="274">
        <v>842</v>
      </c>
      <c r="B843" s="269" t="s">
        <v>1683</v>
      </c>
      <c r="C843" s="270" t="s">
        <v>1173</v>
      </c>
      <c r="D843" s="271">
        <f>VLOOKUP(C843,'10'!C41:D83,2,0)</f>
        <v>0</v>
      </c>
      <c r="E843" s="317">
        <f t="shared" si="80"/>
        <v>36.28</v>
      </c>
      <c r="F843" s="272">
        <v>0</v>
      </c>
      <c r="G843" s="273">
        <v>0</v>
      </c>
      <c r="H843" s="267">
        <f t="shared" si="81"/>
        <v>0</v>
      </c>
      <c r="I843" s="267">
        <f t="shared" si="82"/>
        <v>0</v>
      </c>
      <c r="J843" s="293">
        <v>18.14</v>
      </c>
      <c r="K843" s="272">
        <f t="shared" ref="K843:K847" si="83">J843/1.2</f>
        <v>15.116666666666667</v>
      </c>
      <c r="L843" s="292"/>
      <c r="M843" s="292"/>
    </row>
    <row r="844" spans="1:13" x14ac:dyDescent="0.2">
      <c r="A844" s="268">
        <v>843</v>
      </c>
      <c r="B844" s="269" t="s">
        <v>1251</v>
      </c>
      <c r="C844" s="274" t="s">
        <v>1695</v>
      </c>
      <c r="D844" s="271">
        <f>VLOOKUP(C844,'10'!C11:D18,2,0)</f>
        <v>0</v>
      </c>
      <c r="E844" s="317">
        <f t="shared" si="80"/>
        <v>6615.32</v>
      </c>
      <c r="F844" s="272">
        <v>0</v>
      </c>
      <c r="G844" s="273">
        <v>0</v>
      </c>
      <c r="H844" s="267">
        <f t="shared" ref="H844:H854" si="84">F844*D844</f>
        <v>0</v>
      </c>
      <c r="I844" s="267">
        <f t="shared" ref="I844:I847" si="85">G844*D844</f>
        <v>0</v>
      </c>
      <c r="J844" s="267">
        <v>3307.66</v>
      </c>
      <c r="K844" s="272">
        <f t="shared" si="83"/>
        <v>2756.3833333333332</v>
      </c>
      <c r="L844" s="292"/>
      <c r="M844" s="292"/>
    </row>
    <row r="845" spans="1:13" x14ac:dyDescent="0.2">
      <c r="A845" s="274">
        <v>844</v>
      </c>
      <c r="B845" s="269" t="s">
        <v>1248</v>
      </c>
      <c r="C845" s="274" t="s">
        <v>1245</v>
      </c>
      <c r="D845" s="271">
        <f>VLOOKUP(C845,'10'!C12:D19,2,0)</f>
        <v>0</v>
      </c>
      <c r="E845" s="317">
        <f t="shared" si="80"/>
        <v>8251.64</v>
      </c>
      <c r="F845" s="272">
        <v>0</v>
      </c>
      <c r="G845" s="273">
        <v>0.09</v>
      </c>
      <c r="H845" s="267">
        <f t="shared" si="84"/>
        <v>0</v>
      </c>
      <c r="I845" s="267">
        <f t="shared" si="85"/>
        <v>0</v>
      </c>
      <c r="J845" s="267">
        <v>4125.82</v>
      </c>
      <c r="K845" s="272">
        <f t="shared" si="83"/>
        <v>3438.1833333333334</v>
      </c>
      <c r="L845" s="292"/>
      <c r="M845" s="292"/>
    </row>
    <row r="846" spans="1:13" x14ac:dyDescent="0.2">
      <c r="A846" s="268">
        <v>845</v>
      </c>
      <c r="B846" s="269" t="s">
        <v>1249</v>
      </c>
      <c r="C846" s="274" t="s">
        <v>1246</v>
      </c>
      <c r="D846" s="271">
        <f>VLOOKUP(C846,'10'!C13:D20,2,0)</f>
        <v>0</v>
      </c>
      <c r="E846" s="317">
        <f t="shared" si="80"/>
        <v>16303.82</v>
      </c>
      <c r="F846" s="272">
        <v>0</v>
      </c>
      <c r="G846" s="273">
        <v>0.09</v>
      </c>
      <c r="H846" s="267">
        <f t="shared" si="84"/>
        <v>0</v>
      </c>
      <c r="I846" s="267">
        <f t="shared" si="85"/>
        <v>0</v>
      </c>
      <c r="J846" s="267">
        <v>8151.91</v>
      </c>
      <c r="K846" s="272">
        <f t="shared" si="83"/>
        <v>6793.2583333333332</v>
      </c>
      <c r="L846" s="292"/>
      <c r="M846" s="292"/>
    </row>
    <row r="847" spans="1:13" x14ac:dyDescent="0.2">
      <c r="A847" s="274">
        <v>846</v>
      </c>
      <c r="B847" s="269" t="s">
        <v>1250</v>
      </c>
      <c r="C847" s="274" t="s">
        <v>1247</v>
      </c>
      <c r="D847" s="271">
        <f>VLOOKUP(C847,'10'!C14:D21,2,0)</f>
        <v>0</v>
      </c>
      <c r="E847" s="317">
        <f t="shared" si="80"/>
        <v>23995.96</v>
      </c>
      <c r="F847" s="272">
        <v>0</v>
      </c>
      <c r="G847" s="273">
        <v>0</v>
      </c>
      <c r="H847" s="267">
        <f t="shared" si="84"/>
        <v>0</v>
      </c>
      <c r="I847" s="267">
        <f t="shared" si="85"/>
        <v>0</v>
      </c>
      <c r="J847" s="267">
        <v>11997.98</v>
      </c>
      <c r="K847" s="272">
        <f t="shared" si="83"/>
        <v>9998.3166666666675</v>
      </c>
      <c r="L847" s="292"/>
      <c r="M847" s="292"/>
    </row>
    <row r="848" spans="1:13" x14ac:dyDescent="0.2">
      <c r="A848" s="268">
        <v>847</v>
      </c>
      <c r="B848" s="299" t="s">
        <v>1711</v>
      </c>
      <c r="C848" s="301" t="s">
        <v>1705</v>
      </c>
      <c r="D848" s="300">
        <f>VLOOKUP(C848,'7'!C:D,2,0)</f>
        <v>0</v>
      </c>
      <c r="E848" s="317">
        <f t="shared" si="80"/>
        <v>980</v>
      </c>
      <c r="F848" s="272">
        <v>0</v>
      </c>
      <c r="G848" s="273">
        <v>0</v>
      </c>
      <c r="H848" s="267">
        <f t="shared" si="84"/>
        <v>0</v>
      </c>
      <c r="I848" s="267">
        <f t="shared" ref="I848:I854" si="86">G848*D848</f>
        <v>0</v>
      </c>
      <c r="J848" s="267">
        <v>490</v>
      </c>
      <c r="K848" s="272">
        <f t="shared" ref="K848:K856" si="87">J848/1.2</f>
        <v>408.33333333333337</v>
      </c>
      <c r="L848" s="292"/>
      <c r="M848" s="292"/>
    </row>
    <row r="849" spans="1:13" x14ac:dyDescent="0.2">
      <c r="A849" s="274">
        <v>848</v>
      </c>
      <c r="B849" s="299" t="s">
        <v>1712</v>
      </c>
      <c r="C849" s="302" t="s">
        <v>1706</v>
      </c>
      <c r="D849" s="300">
        <f>VLOOKUP(C849,'7'!C:D,2,0)</f>
        <v>0</v>
      </c>
      <c r="E849" s="317">
        <f t="shared" si="80"/>
        <v>2400</v>
      </c>
      <c r="F849" s="272">
        <v>0</v>
      </c>
      <c r="G849" s="273">
        <v>0</v>
      </c>
      <c r="H849" s="267">
        <f>F849*D849</f>
        <v>0</v>
      </c>
      <c r="I849" s="267">
        <f>G849*D849</f>
        <v>0</v>
      </c>
      <c r="J849" s="267">
        <v>1200</v>
      </c>
      <c r="K849" s="272">
        <f>J849/1.2</f>
        <v>1000</v>
      </c>
      <c r="L849" s="292"/>
      <c r="M849" s="292"/>
    </row>
    <row r="850" spans="1:13" x14ac:dyDescent="0.2">
      <c r="A850" s="268">
        <v>849</v>
      </c>
      <c r="B850" s="299" t="s">
        <v>1713</v>
      </c>
      <c r="C850" s="301" t="s">
        <v>1736</v>
      </c>
      <c r="D850" s="300">
        <f>VLOOKUP(C850,'7'!C:D,2,0)</f>
        <v>0</v>
      </c>
      <c r="E850" s="317">
        <f t="shared" si="80"/>
        <v>2580</v>
      </c>
      <c r="F850" s="272">
        <v>0</v>
      </c>
      <c r="G850" s="273">
        <v>0</v>
      </c>
      <c r="H850" s="267">
        <f>F850*D850</f>
        <v>0</v>
      </c>
      <c r="I850" s="267">
        <f>G850*D850</f>
        <v>0</v>
      </c>
      <c r="J850" s="267">
        <v>1290</v>
      </c>
      <c r="K850" s="272">
        <f>J850/1.2</f>
        <v>1075</v>
      </c>
      <c r="L850" s="292"/>
      <c r="M850" s="292"/>
    </row>
    <row r="851" spans="1:13" x14ac:dyDescent="0.2">
      <c r="A851" s="274">
        <v>850</v>
      </c>
      <c r="B851" s="299" t="s">
        <v>1714</v>
      </c>
      <c r="C851" s="301" t="s">
        <v>1707</v>
      </c>
      <c r="D851" s="300">
        <f>VLOOKUP(C851,'4'!C:D,2,0)</f>
        <v>0</v>
      </c>
      <c r="E851" s="317">
        <f t="shared" si="80"/>
        <v>209.3553</v>
      </c>
      <c r="F851" s="272">
        <v>0</v>
      </c>
      <c r="G851" s="273">
        <v>0</v>
      </c>
      <c r="H851" s="267">
        <f t="shared" si="84"/>
        <v>0</v>
      </c>
      <c r="I851" s="267">
        <f t="shared" si="86"/>
        <v>0</v>
      </c>
      <c r="J851" s="267">
        <v>104.67765</v>
      </c>
      <c r="K851" s="272">
        <f t="shared" si="87"/>
        <v>87.231375</v>
      </c>
      <c r="L851" s="292"/>
      <c r="M851" s="292"/>
    </row>
    <row r="852" spans="1:13" x14ac:dyDescent="0.2">
      <c r="A852" s="268">
        <v>851</v>
      </c>
      <c r="B852" s="299" t="s">
        <v>1715</v>
      </c>
      <c r="C852" s="301" t="s">
        <v>1708</v>
      </c>
      <c r="D852" s="300">
        <f>VLOOKUP(C852,'4'!C:D,2,0)</f>
        <v>0</v>
      </c>
      <c r="E852" s="317">
        <f t="shared" si="80"/>
        <v>275.09719999999993</v>
      </c>
      <c r="F852" s="272">
        <v>0</v>
      </c>
      <c r="G852" s="273">
        <v>0</v>
      </c>
      <c r="H852" s="267">
        <f t="shared" si="84"/>
        <v>0</v>
      </c>
      <c r="I852" s="267">
        <f t="shared" si="86"/>
        <v>0</v>
      </c>
      <c r="J852" s="267">
        <v>137.54859999999996</v>
      </c>
      <c r="K852" s="272">
        <f t="shared" si="87"/>
        <v>114.62383333333331</v>
      </c>
      <c r="L852" s="292"/>
      <c r="M852" s="292"/>
    </row>
    <row r="853" spans="1:13" x14ac:dyDescent="0.2">
      <c r="A853" s="274">
        <v>852</v>
      </c>
      <c r="B853" s="299" t="s">
        <v>1716</v>
      </c>
      <c r="C853" s="301" t="s">
        <v>1709</v>
      </c>
      <c r="D853" s="300" t="e">
        <f>VLOOKUP(C853,'4'!C:D,2,0)</f>
        <v>#N/A</v>
      </c>
      <c r="E853" s="317">
        <f t="shared" si="80"/>
        <v>472.35999999999996</v>
      </c>
      <c r="F853" s="272">
        <v>0</v>
      </c>
      <c r="G853" s="273">
        <v>0</v>
      </c>
      <c r="H853" s="267" t="e">
        <f t="shared" si="84"/>
        <v>#N/A</v>
      </c>
      <c r="I853" s="267" t="e">
        <f t="shared" si="86"/>
        <v>#N/A</v>
      </c>
      <c r="J853" s="267">
        <v>236.17999999999998</v>
      </c>
      <c r="K853" s="272">
        <f t="shared" si="87"/>
        <v>196.81666666666666</v>
      </c>
      <c r="L853" s="292"/>
      <c r="M853" s="292"/>
    </row>
    <row r="854" spans="1:13" x14ac:dyDescent="0.2">
      <c r="A854" s="268">
        <v>853</v>
      </c>
      <c r="B854" s="299" t="s">
        <v>1717</v>
      </c>
      <c r="C854" s="301" t="s">
        <v>1710</v>
      </c>
      <c r="D854" s="300" t="e">
        <f>VLOOKUP(C854,'4'!C:D,2,0)</f>
        <v>#N/A</v>
      </c>
      <c r="E854" s="317">
        <f t="shared" si="80"/>
        <v>527.79999999999995</v>
      </c>
      <c r="F854" s="272">
        <v>0</v>
      </c>
      <c r="G854" s="273">
        <v>0</v>
      </c>
      <c r="H854" s="267" t="e">
        <f t="shared" si="84"/>
        <v>#N/A</v>
      </c>
      <c r="I854" s="267" t="e">
        <f t="shared" si="86"/>
        <v>#N/A</v>
      </c>
      <c r="J854" s="267">
        <v>263.89999999999998</v>
      </c>
      <c r="K854" s="272">
        <f t="shared" si="87"/>
        <v>219.91666666666666</v>
      </c>
      <c r="L854" s="292"/>
      <c r="M854" s="292"/>
    </row>
    <row r="855" spans="1:13" x14ac:dyDescent="0.2">
      <c r="A855" s="274">
        <v>854</v>
      </c>
      <c r="B855" s="299" t="s">
        <v>1735</v>
      </c>
      <c r="C855" s="301" t="s">
        <v>1381</v>
      </c>
      <c r="D855" s="300">
        <f>VLOOKUP(C855,'7'!C:D,2,0)</f>
        <v>0</v>
      </c>
      <c r="E855" s="317">
        <f t="shared" si="80"/>
        <v>244.66153430463572</v>
      </c>
      <c r="F855" s="272">
        <v>0</v>
      </c>
      <c r="G855" s="273">
        <v>0</v>
      </c>
      <c r="H855" s="267">
        <f t="shared" ref="H855" si="88">F855*D855</f>
        <v>0</v>
      </c>
      <c r="I855" s="267">
        <f t="shared" ref="I855" si="89">G855*D855</f>
        <v>0</v>
      </c>
      <c r="J855" s="267">
        <v>122.33076715231786</v>
      </c>
      <c r="K855" s="272">
        <f t="shared" si="87"/>
        <v>101.94230596026489</v>
      </c>
      <c r="L855" s="292"/>
      <c r="M855" s="292"/>
    </row>
    <row r="856" spans="1:13" x14ac:dyDescent="0.2">
      <c r="A856" s="268">
        <v>855</v>
      </c>
      <c r="B856" s="321" t="s">
        <v>1740</v>
      </c>
      <c r="C856" s="320" t="s">
        <v>1739</v>
      </c>
      <c r="D856" s="300">
        <f>VLOOKUP(C856,'8'!C:D,2,0)</f>
        <v>0</v>
      </c>
      <c r="E856" s="317">
        <f t="shared" si="80"/>
        <v>9446.4</v>
      </c>
      <c r="F856" s="272">
        <v>0</v>
      </c>
      <c r="G856" s="273">
        <v>0</v>
      </c>
      <c r="H856" s="267">
        <f t="shared" ref="H856" si="90">F856*D856</f>
        <v>0</v>
      </c>
      <c r="I856" s="267">
        <f t="shared" ref="I856" si="91">G856*D856</f>
        <v>0</v>
      </c>
      <c r="J856" s="267">
        <v>4723.2</v>
      </c>
      <c r="K856" s="272">
        <f t="shared" si="87"/>
        <v>3936</v>
      </c>
      <c r="L856" s="292"/>
      <c r="M856" s="292"/>
    </row>
    <row r="857" spans="1:13" x14ac:dyDescent="0.2">
      <c r="A857" s="274">
        <v>856</v>
      </c>
      <c r="B857" s="67" t="s">
        <v>1742</v>
      </c>
      <c r="C857" s="337" t="s">
        <v>1745</v>
      </c>
      <c r="D857" s="300">
        <f>VLOOKUP(C857,'10'!C:D,2,0)</f>
        <v>0</v>
      </c>
      <c r="E857" s="317">
        <f t="shared" si="80"/>
        <v>553.34</v>
      </c>
      <c r="F857" s="272">
        <v>0</v>
      </c>
      <c r="G857" s="273">
        <v>0</v>
      </c>
      <c r="H857" s="267">
        <v>0</v>
      </c>
      <c r="I857" s="267">
        <v>0</v>
      </c>
      <c r="J857" s="267">
        <v>276.67</v>
      </c>
      <c r="K857" s="272">
        <f t="shared" ref="K857" si="92">J857/1.2</f>
        <v>230.55833333333337</v>
      </c>
      <c r="L857" s="292"/>
      <c r="M857" s="292"/>
    </row>
    <row r="858" spans="1:13" x14ac:dyDescent="0.2">
      <c r="A858" s="268">
        <v>857</v>
      </c>
      <c r="B858" s="67" t="s">
        <v>1744</v>
      </c>
      <c r="C858" s="66" t="s">
        <v>1743</v>
      </c>
      <c r="D858" s="300">
        <f>VLOOKUP(C858,'7'!C:D,2,0)</f>
        <v>0</v>
      </c>
      <c r="E858" s="317">
        <f t="shared" si="80"/>
        <v>1350</v>
      </c>
      <c r="F858" s="272">
        <v>0</v>
      </c>
      <c r="G858" s="273">
        <v>0</v>
      </c>
      <c r="H858" s="267">
        <v>0</v>
      </c>
      <c r="I858" s="267">
        <v>0</v>
      </c>
      <c r="J858" s="267">
        <v>675</v>
      </c>
      <c r="K858" s="272">
        <f t="shared" ref="K858" si="93">J858/1.2</f>
        <v>562.5</v>
      </c>
      <c r="L858" s="292"/>
      <c r="M858" s="292"/>
    </row>
    <row r="859" spans="1:13" x14ac:dyDescent="0.2">
      <c r="A859" s="274">
        <v>858</v>
      </c>
      <c r="B859" s="321" t="s">
        <v>1746</v>
      </c>
      <c r="C859" s="338" t="s">
        <v>1747</v>
      </c>
      <c r="D859" s="300">
        <f>VLOOKUP(C859,'7'!C:D,2,0)</f>
        <v>0</v>
      </c>
      <c r="E859" s="317">
        <f t="shared" si="80"/>
        <v>132.76</v>
      </c>
      <c r="F859" s="272">
        <v>0</v>
      </c>
      <c r="G859" s="273">
        <v>0</v>
      </c>
      <c r="H859" s="267">
        <v>0</v>
      </c>
      <c r="I859" s="267">
        <v>0</v>
      </c>
      <c r="J859" s="267">
        <v>66.38</v>
      </c>
      <c r="K859" s="272">
        <f t="shared" ref="K859:K860" si="94">J859/1.2</f>
        <v>55.316666666666663</v>
      </c>
      <c r="L859" s="292"/>
      <c r="M859" s="292"/>
    </row>
    <row r="860" spans="1:13" x14ac:dyDescent="0.2">
      <c r="A860" s="268">
        <v>859</v>
      </c>
      <c r="B860" s="67" t="s">
        <v>1749</v>
      </c>
      <c r="C860" s="66" t="s">
        <v>1748</v>
      </c>
      <c r="D860" s="300">
        <f>VLOOKUP(C860,'7'!C:D,2,0)</f>
        <v>0</v>
      </c>
      <c r="E860" s="317">
        <f t="shared" si="80"/>
        <v>165.88</v>
      </c>
      <c r="F860" s="272">
        <v>0</v>
      </c>
      <c r="G860" s="273">
        <v>0</v>
      </c>
      <c r="H860" s="267">
        <v>0</v>
      </c>
      <c r="I860" s="267">
        <v>0</v>
      </c>
      <c r="J860" s="267">
        <v>82.94</v>
      </c>
      <c r="K860" s="272">
        <f t="shared" si="94"/>
        <v>69.116666666666674</v>
      </c>
      <c r="L860" s="292"/>
      <c r="M860" s="292"/>
    </row>
    <row r="861" spans="1:13" x14ac:dyDescent="0.2">
      <c r="A861" s="274">
        <v>860</v>
      </c>
      <c r="B861" s="67" t="s">
        <v>1763</v>
      </c>
      <c r="C861" s="66" t="s">
        <v>1762</v>
      </c>
      <c r="D861" s="300">
        <f>VLOOKUP(C861,'8'!C:D,2,0)</f>
        <v>0</v>
      </c>
      <c r="E861" s="317">
        <f t="shared" si="80"/>
        <v>346.28608000000008</v>
      </c>
      <c r="F861" s="272">
        <v>0</v>
      </c>
      <c r="G861" s="273">
        <v>0</v>
      </c>
      <c r="H861" s="267">
        <v>0</v>
      </c>
      <c r="I861" s="267">
        <v>0</v>
      </c>
      <c r="J861" s="361">
        <v>173.14304000000004</v>
      </c>
      <c r="K861" s="272">
        <f t="shared" ref="K861:K877" si="95">J861/1.2</f>
        <v>144.28586666666672</v>
      </c>
      <c r="L861" s="292"/>
    </row>
    <row r="862" spans="1:13" x14ac:dyDescent="0.2">
      <c r="A862" s="268">
        <v>861</v>
      </c>
      <c r="B862" s="67" t="s">
        <v>1765</v>
      </c>
      <c r="C862" s="66" t="s">
        <v>1764</v>
      </c>
      <c r="D862" s="300">
        <f>VLOOKUP(C862,'8'!C:D,2,0)</f>
        <v>0</v>
      </c>
      <c r="E862" s="317">
        <f t="shared" si="80"/>
        <v>2127.3190399999999</v>
      </c>
      <c r="F862" s="272">
        <v>0</v>
      </c>
      <c r="G862" s="273">
        <v>0</v>
      </c>
      <c r="H862" s="267">
        <v>0</v>
      </c>
      <c r="I862" s="267">
        <v>0</v>
      </c>
      <c r="J862" s="267">
        <v>1063.6595199999999</v>
      </c>
      <c r="K862" s="272">
        <f t="shared" si="95"/>
        <v>886.38293333333331</v>
      </c>
      <c r="L862" s="292"/>
    </row>
    <row r="863" spans="1:13" x14ac:dyDescent="0.2">
      <c r="A863" s="274">
        <v>862</v>
      </c>
      <c r="B863" s="67" t="s">
        <v>1766</v>
      </c>
      <c r="C863" s="66" t="s">
        <v>1788</v>
      </c>
      <c r="D863" s="300">
        <f>VLOOKUP(C863,'8'!C:D,2,2)</f>
        <v>0</v>
      </c>
      <c r="E863" s="317">
        <f t="shared" si="80"/>
        <v>2064.6707200000001</v>
      </c>
      <c r="F863" s="272">
        <v>0</v>
      </c>
      <c r="G863" s="273">
        <v>0</v>
      </c>
      <c r="H863" s="267">
        <v>0</v>
      </c>
      <c r="I863" s="267">
        <v>0</v>
      </c>
      <c r="J863" s="267">
        <v>1032.33536</v>
      </c>
      <c r="K863" s="272">
        <f t="shared" si="95"/>
        <v>860.27946666666674</v>
      </c>
      <c r="L863" s="292"/>
    </row>
    <row r="864" spans="1:13" x14ac:dyDescent="0.2">
      <c r="A864" s="268">
        <v>863</v>
      </c>
      <c r="B864" s="67" t="s">
        <v>1460</v>
      </c>
      <c r="C864" s="66" t="s">
        <v>1461</v>
      </c>
      <c r="D864" s="300">
        <f>VLOOKUP(C864,'8'!C:D,2,2)</f>
        <v>0</v>
      </c>
      <c r="E864" s="317">
        <f t="shared" si="80"/>
        <v>1226.6100000000001</v>
      </c>
      <c r="F864" s="272">
        <v>0</v>
      </c>
      <c r="G864" s="273">
        <v>0</v>
      </c>
      <c r="H864" s="267">
        <v>0</v>
      </c>
      <c r="I864" s="267">
        <v>0</v>
      </c>
      <c r="J864" s="267">
        <v>613.30500000000006</v>
      </c>
      <c r="K864" s="272">
        <f t="shared" si="95"/>
        <v>511.08750000000009</v>
      </c>
      <c r="L864" s="292"/>
    </row>
    <row r="865" spans="1:12" x14ac:dyDescent="0.2">
      <c r="A865" s="274">
        <v>864</v>
      </c>
      <c r="B865" s="67" t="s">
        <v>1740</v>
      </c>
      <c r="C865" s="66" t="s">
        <v>1739</v>
      </c>
      <c r="D865" s="300">
        <f>VLOOKUP(C865,'8'!C:D,2,2)</f>
        <v>0</v>
      </c>
      <c r="E865" s="317">
        <f t="shared" si="80"/>
        <v>9446.4</v>
      </c>
      <c r="F865" s="272">
        <v>0</v>
      </c>
      <c r="G865" s="273">
        <v>0</v>
      </c>
      <c r="H865" s="267">
        <v>0</v>
      </c>
      <c r="I865" s="267">
        <v>0</v>
      </c>
      <c r="J865" s="267">
        <v>4723.2</v>
      </c>
      <c r="K865" s="272">
        <f t="shared" si="95"/>
        <v>3936</v>
      </c>
      <c r="L865" s="292"/>
    </row>
    <row r="866" spans="1:12" x14ac:dyDescent="0.2">
      <c r="A866" s="268">
        <v>865</v>
      </c>
      <c r="B866" s="67" t="s">
        <v>1768</v>
      </c>
      <c r="C866" s="66" t="s">
        <v>1767</v>
      </c>
      <c r="D866" s="300">
        <f>VLOOKUP(C866,'8'!C:D,2,2)</f>
        <v>0</v>
      </c>
      <c r="E866" s="317">
        <f t="shared" si="80"/>
        <v>1386</v>
      </c>
      <c r="F866" s="272">
        <v>0</v>
      </c>
      <c r="G866" s="273">
        <v>0</v>
      </c>
      <c r="H866" s="267">
        <v>0</v>
      </c>
      <c r="I866" s="267">
        <v>0</v>
      </c>
      <c r="J866" s="267">
        <v>693</v>
      </c>
      <c r="K866" s="272">
        <f t="shared" si="95"/>
        <v>577.5</v>
      </c>
      <c r="L866" s="292"/>
    </row>
    <row r="867" spans="1:12" x14ac:dyDescent="0.2">
      <c r="A867" s="274">
        <v>866</v>
      </c>
      <c r="B867" s="67" t="s">
        <v>1462</v>
      </c>
      <c r="C867" s="66" t="s">
        <v>1463</v>
      </c>
      <c r="D867" s="300">
        <f>VLOOKUP(C867,'8'!C:D,2,2)</f>
        <v>0</v>
      </c>
      <c r="E867" s="317">
        <f t="shared" si="80"/>
        <v>1534.3020000000001</v>
      </c>
      <c r="F867" s="272">
        <v>0</v>
      </c>
      <c r="G867" s="273">
        <v>0</v>
      </c>
      <c r="H867" s="267">
        <v>0</v>
      </c>
      <c r="I867" s="267">
        <v>0</v>
      </c>
      <c r="J867" s="267">
        <v>767.15100000000007</v>
      </c>
      <c r="K867" s="272">
        <f t="shared" si="95"/>
        <v>639.29250000000013</v>
      </c>
      <c r="L867" s="292"/>
    </row>
    <row r="868" spans="1:12" x14ac:dyDescent="0.2">
      <c r="A868" s="268">
        <v>867</v>
      </c>
      <c r="B868" s="67" t="s">
        <v>1770</v>
      </c>
      <c r="C868" s="66" t="s">
        <v>1769</v>
      </c>
      <c r="D868" s="300">
        <f>VLOOKUP(C868,'8'!C:D,2,2)</f>
        <v>0</v>
      </c>
      <c r="E868" s="317">
        <f t="shared" si="80"/>
        <v>1120</v>
      </c>
      <c r="F868" s="272">
        <v>0</v>
      </c>
      <c r="G868" s="273">
        <v>0</v>
      </c>
      <c r="H868" s="267">
        <v>0</v>
      </c>
      <c r="I868" s="267">
        <v>0</v>
      </c>
      <c r="J868" s="267">
        <v>560</v>
      </c>
      <c r="K868" s="272">
        <f t="shared" si="95"/>
        <v>466.66666666666669</v>
      </c>
      <c r="L868" s="292"/>
    </row>
    <row r="869" spans="1:12" x14ac:dyDescent="0.2">
      <c r="A869" s="274">
        <v>868</v>
      </c>
      <c r="B869" s="67" t="s">
        <v>1772</v>
      </c>
      <c r="C869" s="66" t="s">
        <v>1771</v>
      </c>
      <c r="D869" s="300">
        <f>VLOOKUP(C869,'8'!C:D,2,2)</f>
        <v>0</v>
      </c>
      <c r="E869" s="317">
        <f t="shared" si="80"/>
        <v>3368.6374400000004</v>
      </c>
      <c r="F869" s="272">
        <v>0</v>
      </c>
      <c r="G869" s="273">
        <v>0</v>
      </c>
      <c r="H869" s="267">
        <v>0</v>
      </c>
      <c r="I869" s="267">
        <v>0</v>
      </c>
      <c r="J869" s="267">
        <v>1684.3187200000002</v>
      </c>
      <c r="K869" s="272">
        <f t="shared" si="95"/>
        <v>1403.5989333333337</v>
      </c>
      <c r="L869" s="292"/>
    </row>
    <row r="870" spans="1:12" x14ac:dyDescent="0.2">
      <c r="A870" s="268">
        <v>869</v>
      </c>
      <c r="B870" s="67" t="s">
        <v>1774</v>
      </c>
      <c r="C870" s="66" t="s">
        <v>1773</v>
      </c>
      <c r="D870" s="300">
        <f>VLOOKUP(C870,'8'!C:D,2,2)</f>
        <v>0</v>
      </c>
      <c r="E870" s="317">
        <f t="shared" si="80"/>
        <v>1871.2064000000003</v>
      </c>
      <c r="F870" s="272">
        <v>0</v>
      </c>
      <c r="G870" s="273">
        <v>0</v>
      </c>
      <c r="H870" s="267">
        <v>0</v>
      </c>
      <c r="I870" s="267">
        <v>0</v>
      </c>
      <c r="J870" s="267">
        <v>935.60320000000013</v>
      </c>
      <c r="K870" s="272">
        <f t="shared" si="95"/>
        <v>779.6693333333335</v>
      </c>
      <c r="L870" s="292"/>
    </row>
    <row r="871" spans="1:12" x14ac:dyDescent="0.2">
      <c r="A871" s="274">
        <v>870</v>
      </c>
      <c r="B871" s="67" t="s">
        <v>1776</v>
      </c>
      <c r="C871" s="66" t="s">
        <v>1775</v>
      </c>
      <c r="D871" s="300">
        <f>VLOOKUP(C871,'8'!C:D,2,2)</f>
        <v>0</v>
      </c>
      <c r="E871" s="317">
        <f t="shared" si="80"/>
        <v>2566.8000000000002</v>
      </c>
      <c r="F871" s="272">
        <v>0</v>
      </c>
      <c r="G871" s="273">
        <v>0</v>
      </c>
      <c r="H871" s="267">
        <v>0</v>
      </c>
      <c r="I871" s="267">
        <v>0</v>
      </c>
      <c r="J871" s="267">
        <v>1283.4000000000001</v>
      </c>
      <c r="K871" s="272">
        <f t="shared" si="95"/>
        <v>1069.5000000000002</v>
      </c>
      <c r="L871" s="292"/>
    </row>
    <row r="872" spans="1:12" x14ac:dyDescent="0.2">
      <c r="A872" s="268">
        <v>871</v>
      </c>
      <c r="B872" s="67" t="s">
        <v>1778</v>
      </c>
      <c r="C872" s="66" t="s">
        <v>1777</v>
      </c>
      <c r="D872" s="300">
        <f>VLOOKUP(C872,'8'!C:D,2,2)</f>
        <v>0</v>
      </c>
      <c r="E872" s="317">
        <f t="shared" si="80"/>
        <v>2845.8</v>
      </c>
      <c r="F872" s="272">
        <v>0</v>
      </c>
      <c r="G872" s="273">
        <v>0</v>
      </c>
      <c r="H872" s="267">
        <v>0</v>
      </c>
      <c r="I872" s="267">
        <v>0</v>
      </c>
      <c r="J872" s="267">
        <v>1422.9</v>
      </c>
      <c r="K872" s="272">
        <f t="shared" si="95"/>
        <v>1185.7500000000002</v>
      </c>
      <c r="L872" s="292"/>
    </row>
    <row r="873" spans="1:12" x14ac:dyDescent="0.2">
      <c r="A873" s="274">
        <v>872</v>
      </c>
      <c r="B873" s="67" t="s">
        <v>1784</v>
      </c>
      <c r="C873" s="66" t="s">
        <v>1783</v>
      </c>
      <c r="D873" s="300">
        <f>VLOOKUP(C873,'8'!C:D,2,2)</f>
        <v>0</v>
      </c>
      <c r="E873" s="317">
        <f t="shared" si="80"/>
        <v>1715.2235520000004</v>
      </c>
      <c r="F873" s="272">
        <v>0</v>
      </c>
      <c r="G873" s="273">
        <v>0</v>
      </c>
      <c r="H873" s="267">
        <v>0</v>
      </c>
      <c r="I873" s="267">
        <v>0</v>
      </c>
      <c r="J873" s="267">
        <v>857.61177600000019</v>
      </c>
      <c r="K873" s="272">
        <f t="shared" si="95"/>
        <v>714.6764800000002</v>
      </c>
      <c r="L873" s="292"/>
    </row>
    <row r="874" spans="1:12" x14ac:dyDescent="0.2">
      <c r="A874" s="268">
        <v>873</v>
      </c>
      <c r="B874" s="67" t="s">
        <v>1782</v>
      </c>
      <c r="C874" s="66" t="s">
        <v>1781</v>
      </c>
      <c r="D874" s="300">
        <f>VLOOKUP(C874,'8'!C:D,2,2)</f>
        <v>0</v>
      </c>
      <c r="E874" s="317">
        <f t="shared" si="80"/>
        <v>2438.0262480000001</v>
      </c>
      <c r="F874" s="272">
        <v>0</v>
      </c>
      <c r="G874" s="273">
        <v>0</v>
      </c>
      <c r="H874" s="267">
        <v>0</v>
      </c>
      <c r="I874" s="267">
        <v>0</v>
      </c>
      <c r="J874" s="267">
        <v>1219.0131240000001</v>
      </c>
      <c r="K874" s="272">
        <f t="shared" si="95"/>
        <v>1015.8442700000001</v>
      </c>
      <c r="L874" s="292"/>
    </row>
    <row r="875" spans="1:12" x14ac:dyDescent="0.2">
      <c r="A875" s="274">
        <v>874</v>
      </c>
      <c r="B875" s="67" t="s">
        <v>1780</v>
      </c>
      <c r="C875" s="66" t="s">
        <v>1779</v>
      </c>
      <c r="D875" s="300">
        <f>VLOOKUP(C875,'8'!C:D,2,2)</f>
        <v>0</v>
      </c>
      <c r="E875" s="317">
        <f t="shared" si="80"/>
        <v>2500</v>
      </c>
      <c r="F875" s="272">
        <v>0</v>
      </c>
      <c r="G875" s="273">
        <v>0</v>
      </c>
      <c r="H875" s="267">
        <v>0</v>
      </c>
      <c r="I875" s="267">
        <v>0</v>
      </c>
      <c r="J875" s="267">
        <v>1250</v>
      </c>
      <c r="K875" s="272">
        <f t="shared" si="95"/>
        <v>1041.6666666666667</v>
      </c>
      <c r="L875" s="292"/>
    </row>
    <row r="876" spans="1:12" x14ac:dyDescent="0.2">
      <c r="A876" s="268">
        <v>875</v>
      </c>
      <c r="B876" s="67" t="s">
        <v>1787</v>
      </c>
      <c r="C876" s="66" t="s">
        <v>1786</v>
      </c>
      <c r="D876" s="300">
        <f>VLOOKUP(C876,'6'!C:D,2,0)</f>
        <v>0</v>
      </c>
      <c r="E876" s="317">
        <f t="shared" si="80"/>
        <v>500.93499999999995</v>
      </c>
      <c r="F876" s="272">
        <v>0</v>
      </c>
      <c r="G876" s="273">
        <v>0</v>
      </c>
      <c r="H876" s="267">
        <v>0</v>
      </c>
      <c r="I876" s="267">
        <v>0</v>
      </c>
      <c r="J876" s="267">
        <v>250.46749999999997</v>
      </c>
      <c r="K876" s="272">
        <f t="shared" si="95"/>
        <v>208.72291666666666</v>
      </c>
      <c r="L876" s="292"/>
    </row>
    <row r="877" spans="1:12" x14ac:dyDescent="0.2">
      <c r="A877" s="274">
        <v>876</v>
      </c>
      <c r="B877" s="321" t="s">
        <v>979</v>
      </c>
      <c r="C877" s="66" t="s">
        <v>1785</v>
      </c>
      <c r="D877" s="300">
        <f>VLOOKUP(C877,'8'!C:D,2,2)</f>
        <v>0</v>
      </c>
      <c r="E877" s="317">
        <f t="shared" si="80"/>
        <v>185.14</v>
      </c>
      <c r="F877" s="272">
        <v>0</v>
      </c>
      <c r="G877" s="273">
        <v>0</v>
      </c>
      <c r="H877" s="267">
        <v>0</v>
      </c>
      <c r="I877" s="267">
        <v>0</v>
      </c>
      <c r="J877" s="267">
        <v>92.57</v>
      </c>
      <c r="K877" s="272">
        <f t="shared" si="95"/>
        <v>77.141666666666666</v>
      </c>
      <c r="L877" s="292"/>
    </row>
    <row r="878" spans="1:12" x14ac:dyDescent="0.2">
      <c r="A878" s="274">
        <v>877</v>
      </c>
      <c r="B878" s="67" t="s">
        <v>1793</v>
      </c>
      <c r="C878" s="66" t="s">
        <v>1792</v>
      </c>
      <c r="D878" s="300">
        <f>VLOOKUP(C878,'8'!C:D,2,0)</f>
        <v>0</v>
      </c>
      <c r="E878" s="317">
        <f t="shared" ref="E878" si="96">J878*2</f>
        <v>419.67967999999996</v>
      </c>
      <c r="F878" s="272">
        <v>0</v>
      </c>
      <c r="G878" s="273">
        <v>0</v>
      </c>
      <c r="H878" s="267">
        <v>0</v>
      </c>
      <c r="I878" s="267">
        <v>0</v>
      </c>
      <c r="J878" s="267">
        <v>209.83983999999998</v>
      </c>
      <c r="K878" s="272">
        <f t="shared" ref="K878" si="97">J878/1.2</f>
        <v>174.86653333333334</v>
      </c>
      <c r="L878" s="292"/>
    </row>
    <row r="879" spans="1:12" x14ac:dyDescent="0.2">
      <c r="L879" s="292"/>
    </row>
    <row r="880" spans="1:12" x14ac:dyDescent="0.2">
      <c r="L880" s="292"/>
    </row>
    <row r="881" spans="12:12" x14ac:dyDescent="0.2">
      <c r="L881" s="292"/>
    </row>
    <row r="882" spans="12:12" x14ac:dyDescent="0.2">
      <c r="L882" s="292"/>
    </row>
    <row r="883" spans="12:12" x14ac:dyDescent="0.2">
      <c r="L883" s="292"/>
    </row>
    <row r="884" spans="12:12" x14ac:dyDescent="0.2">
      <c r="L884" s="292"/>
    </row>
    <row r="885" spans="12:12" x14ac:dyDescent="0.2">
      <c r="L885" s="292"/>
    </row>
    <row r="886" spans="12:12" x14ac:dyDescent="0.2">
      <c r="L886" s="292"/>
    </row>
    <row r="887" spans="12:12" x14ac:dyDescent="0.2">
      <c r="L887" s="292"/>
    </row>
    <row r="888" spans="12:12" x14ac:dyDescent="0.2">
      <c r="L888" s="292"/>
    </row>
    <row r="889" spans="12:12" x14ac:dyDescent="0.2">
      <c r="L889" s="292"/>
    </row>
    <row r="890" spans="12:12" x14ac:dyDescent="0.2">
      <c r="L890" s="292"/>
    </row>
    <row r="891" spans="12:12" x14ac:dyDescent="0.2">
      <c r="L891" s="292"/>
    </row>
    <row r="892" spans="12:12" x14ac:dyDescent="0.2">
      <c r="L892" s="292"/>
    </row>
    <row r="893" spans="12:12" x14ac:dyDescent="0.2">
      <c r="L893" s="292"/>
    </row>
    <row r="894" spans="12:12" x14ac:dyDescent="0.2">
      <c r="L894" s="292"/>
    </row>
    <row r="895" spans="12:12" x14ac:dyDescent="0.2">
      <c r="L895" s="292"/>
    </row>
    <row r="896" spans="12:12" x14ac:dyDescent="0.2">
      <c r="L896" s="292"/>
    </row>
    <row r="897" spans="12:12" x14ac:dyDescent="0.2">
      <c r="L897" s="292"/>
    </row>
    <row r="898" spans="12:12" x14ac:dyDescent="0.2">
      <c r="L898" s="292"/>
    </row>
    <row r="899" spans="12:12" x14ac:dyDescent="0.2">
      <c r="L899" s="292"/>
    </row>
    <row r="900" spans="12:12" x14ac:dyDescent="0.2">
      <c r="L900" s="292"/>
    </row>
  </sheetData>
  <autoFilter ref="A1:O1" xr:uid="{A082D867-3052-4D7E-95F3-CF383BAE48D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outlinePr summaryBelow="0" summaryRight="0"/>
    <pageSetUpPr autoPageBreaks="0" fitToPage="1"/>
  </sheetPr>
  <dimension ref="A1:L47"/>
  <sheetViews>
    <sheetView showGridLines="0" showWhiteSpace="0" zoomScale="90" zoomScaleNormal="90" zoomScaleSheetLayoutView="160" workbookViewId="0">
      <selection activeCell="H13" sqref="H13"/>
    </sheetView>
  </sheetViews>
  <sheetFormatPr defaultColWidth="10.42578125" defaultRowHeight="13.8" x14ac:dyDescent="0.2"/>
  <cols>
    <col min="1" max="1" width="20.7109375" style="24" customWidth="1"/>
    <col min="2" max="2" width="25.7109375" style="24" customWidth="1"/>
    <col min="3" max="3" width="70.7109375" style="26" customWidth="1"/>
    <col min="4" max="6" width="18.7109375" style="24" customWidth="1"/>
    <col min="7" max="8" width="18.7109375" style="42" customWidth="1"/>
    <col min="9" max="11" width="18.7109375" style="24" customWidth="1"/>
    <col min="12" max="17" width="10.42578125" style="24"/>
    <col min="18" max="18" width="11.85546875" style="24" bestFit="1" customWidth="1"/>
    <col min="19" max="16384" width="10.42578125" style="24"/>
  </cols>
  <sheetData>
    <row r="1" spans="1:12" s="4" customFormat="1" ht="6" customHeight="1" x14ac:dyDescent="0.2">
      <c r="A1" s="11"/>
      <c r="J1" s="12"/>
    </row>
    <row r="2" spans="1:12" s="4" customFormat="1" ht="16.2" customHeight="1" x14ac:dyDescent="0.25">
      <c r="A2" s="1"/>
      <c r="B2" s="18"/>
      <c r="D2" s="15"/>
      <c r="E2" s="15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15"/>
    </row>
    <row r="3" spans="1:12" s="4" customFormat="1" ht="16.2" customHeight="1" x14ac:dyDescent="0.25">
      <c r="A3" s="1"/>
      <c r="C3" s="286" t="str">
        <f>Содержание!B40</f>
        <v>Цены указаны с НДС</v>
      </c>
      <c r="D3" s="15"/>
      <c r="E3" s="15"/>
      <c r="G3" s="16"/>
      <c r="H3" s="370"/>
      <c r="I3" s="368"/>
      <c r="J3" s="368"/>
      <c r="K3" s="368"/>
    </row>
    <row r="4" spans="1:12" s="4" customFormat="1" ht="6" customHeight="1" thickBot="1" x14ac:dyDescent="0.3">
      <c r="A4" s="43"/>
      <c r="B4" s="5"/>
      <c r="C4" s="19"/>
      <c r="D4" s="15"/>
      <c r="E4" s="15"/>
      <c r="F4" s="5"/>
      <c r="G4" s="5"/>
      <c r="H4" s="371"/>
      <c r="I4" s="369"/>
      <c r="J4" s="369"/>
      <c r="K4" s="369"/>
    </row>
    <row r="5" spans="1:12" s="4" customFormat="1" ht="20.100000000000001" customHeight="1" thickBot="1" x14ac:dyDescent="0.25">
      <c r="A5" s="59"/>
      <c r="B5" s="116" t="s">
        <v>1174</v>
      </c>
      <c r="C5" s="20" t="s">
        <v>1183</v>
      </c>
      <c r="D5" s="118" t="s">
        <v>1178</v>
      </c>
      <c r="E5" s="117" t="s">
        <v>1212</v>
      </c>
      <c r="F5" s="117" t="s">
        <v>1213</v>
      </c>
      <c r="G5" s="130" t="s">
        <v>1177</v>
      </c>
      <c r="H5" s="131">
        <f>Содержание!F10</f>
        <v>0</v>
      </c>
      <c r="I5" s="129">
        <f>SUM(I6:I18)</f>
        <v>0</v>
      </c>
      <c r="J5" s="132">
        <f>SUM(J6:J18)</f>
        <v>0</v>
      </c>
      <c r="K5" s="132">
        <f>SUM(K6:K18)</f>
        <v>0</v>
      </c>
    </row>
    <row r="6" spans="1:12" ht="30" customHeight="1" x14ac:dyDescent="0.2">
      <c r="A6" s="372"/>
      <c r="B6" s="120" t="s">
        <v>991</v>
      </c>
      <c r="C6" s="124" t="s">
        <v>992</v>
      </c>
      <c r="D6" s="166"/>
      <c r="E6" s="165">
        <v>2</v>
      </c>
      <c r="F6" s="157">
        <v>200</v>
      </c>
      <c r="G6" s="148">
        <f>VLOOKUP(C6,Лист1!C:E,3,0)</f>
        <v>44.231999999999999</v>
      </c>
      <c r="H6" s="171">
        <f>G6-G6*$H$5</f>
        <v>44.231999999999999</v>
      </c>
      <c r="I6" s="146">
        <f t="shared" ref="I6:I8" si="0">D6*H6</f>
        <v>0</v>
      </c>
      <c r="J6" s="147">
        <f>IFERROR(VLOOKUP(B6,Лист1!B618:H635,7,0),0)</f>
        <v>0</v>
      </c>
      <c r="K6" s="147">
        <f>VLOOKUP(C6,Лист1!C:I,7,0)</f>
        <v>0</v>
      </c>
    </row>
    <row r="7" spans="1:12" ht="30" customHeight="1" x14ac:dyDescent="0.2">
      <c r="A7" s="372"/>
      <c r="B7" s="120" t="s">
        <v>993</v>
      </c>
      <c r="C7" s="124" t="s">
        <v>994</v>
      </c>
      <c r="D7" s="167"/>
      <c r="E7" s="165">
        <v>2</v>
      </c>
      <c r="F7" s="157">
        <v>200</v>
      </c>
      <c r="G7" s="148">
        <f>VLOOKUP(C7,Лист1!C:E,3,0)</f>
        <v>44.231999999999999</v>
      </c>
      <c r="H7" s="158">
        <f t="shared" ref="H7:H18" si="1">G7-G7*$H$5</f>
        <v>44.231999999999999</v>
      </c>
      <c r="I7" s="148">
        <f t="shared" si="0"/>
        <v>0</v>
      </c>
      <c r="J7" s="149">
        <f>IFERROR(VLOOKUP(B7,Лист1!B619:H636,7,0),0)</f>
        <v>0</v>
      </c>
      <c r="K7" s="147">
        <f>VLOOKUP(C7,Лист1!C:I,7,0)</f>
        <v>0</v>
      </c>
    </row>
    <row r="8" spans="1:12" ht="30" customHeight="1" x14ac:dyDescent="0.2">
      <c r="A8" s="372"/>
      <c r="B8" s="120" t="s">
        <v>989</v>
      </c>
      <c r="C8" s="124" t="s">
        <v>990</v>
      </c>
      <c r="D8" s="167"/>
      <c r="E8" s="145">
        <v>2</v>
      </c>
      <c r="F8" s="121">
        <v>160</v>
      </c>
      <c r="G8" s="148">
        <f>VLOOKUP(C8,Лист1!C:E,3,0)</f>
        <v>44.231999999999999</v>
      </c>
      <c r="H8" s="158">
        <f t="shared" si="1"/>
        <v>44.231999999999999</v>
      </c>
      <c r="I8" s="148">
        <f t="shared" si="0"/>
        <v>0</v>
      </c>
      <c r="J8" s="149">
        <f>IFERROR(VLOOKUP(B8,Лист1!B620:H637,7,0),0)</f>
        <v>0</v>
      </c>
      <c r="K8" s="147">
        <f>VLOOKUP(C8,Лист1!C:I,7,0)</f>
        <v>0</v>
      </c>
    </row>
    <row r="9" spans="1:12" ht="30" customHeight="1" x14ac:dyDescent="0.2">
      <c r="A9" s="372"/>
      <c r="B9" s="120" t="s">
        <v>999</v>
      </c>
      <c r="C9" s="124" t="s">
        <v>1000</v>
      </c>
      <c r="D9" s="167"/>
      <c r="E9" s="145">
        <v>2</v>
      </c>
      <c r="F9" s="121">
        <v>161</v>
      </c>
      <c r="G9" s="148">
        <f>VLOOKUP(C9,Лист1!C:E,3,0)</f>
        <v>44.231999999999999</v>
      </c>
      <c r="H9" s="158">
        <f t="shared" ref="H9:H15" si="2">G9-G9*$H$5</f>
        <v>44.231999999999999</v>
      </c>
      <c r="I9" s="148">
        <f t="shared" ref="I9:I15" si="3">D9*H9</f>
        <v>0</v>
      </c>
      <c r="J9" s="149">
        <f>IFERROR(VLOOKUP(B9,Лист1!B621:H638,7,0),0)</f>
        <v>0</v>
      </c>
      <c r="K9" s="147">
        <f>VLOOKUP(C9,Лист1!C:I,7,0)</f>
        <v>0</v>
      </c>
    </row>
    <row r="10" spans="1:12" ht="30" customHeight="1" x14ac:dyDescent="0.2">
      <c r="A10" s="372"/>
      <c r="B10" s="120" t="s">
        <v>1752</v>
      </c>
      <c r="C10" s="124" t="s">
        <v>1754</v>
      </c>
      <c r="D10" s="167"/>
      <c r="E10" s="145">
        <v>2</v>
      </c>
      <c r="F10" s="121">
        <v>162</v>
      </c>
      <c r="G10" s="148">
        <f>VLOOKUP(C10,Лист1!C:E,3,0)</f>
        <v>44.231999999999999</v>
      </c>
      <c r="H10" s="158">
        <f t="shared" si="2"/>
        <v>44.231999999999999</v>
      </c>
      <c r="I10" s="148">
        <f t="shared" si="3"/>
        <v>0</v>
      </c>
      <c r="J10" s="149">
        <f>IFERROR(VLOOKUP(B10,Лист1!B622:H639,7,0),0)</f>
        <v>0</v>
      </c>
      <c r="K10" s="147">
        <f>VLOOKUP(C10,Лист1!C:I,7,0)</f>
        <v>0</v>
      </c>
    </row>
    <row r="11" spans="1:12" ht="30" customHeight="1" x14ac:dyDescent="0.2">
      <c r="A11" s="372"/>
      <c r="B11" s="120" t="s">
        <v>1750</v>
      </c>
      <c r="C11" s="124" t="s">
        <v>1751</v>
      </c>
      <c r="D11" s="167"/>
      <c r="E11" s="145">
        <v>2</v>
      </c>
      <c r="F11" s="121">
        <v>163</v>
      </c>
      <c r="G11" s="148">
        <f>VLOOKUP(C11,Лист1!C:E,3,0)</f>
        <v>44.231999999999999</v>
      </c>
      <c r="H11" s="158">
        <f t="shared" si="2"/>
        <v>44.231999999999999</v>
      </c>
      <c r="I11" s="148">
        <f t="shared" si="3"/>
        <v>0</v>
      </c>
      <c r="J11" s="149">
        <f>IFERROR(VLOOKUP(B11,Лист1!B623:H640,7,0),0)</f>
        <v>0</v>
      </c>
      <c r="K11" s="147">
        <f>VLOOKUP(C11,Лист1!C:I,7,0)</f>
        <v>0</v>
      </c>
    </row>
    <row r="12" spans="1:12" ht="30" customHeight="1" x14ac:dyDescent="0.2">
      <c r="A12" s="372"/>
      <c r="B12" s="120" t="s">
        <v>995</v>
      </c>
      <c r="C12" s="124" t="s">
        <v>996</v>
      </c>
      <c r="D12" s="167"/>
      <c r="E12" s="145">
        <v>2</v>
      </c>
      <c r="F12" s="121">
        <v>164</v>
      </c>
      <c r="G12" s="148">
        <f>VLOOKUP(C12,Лист1!C:E,3,0)</f>
        <v>59.897599999999997</v>
      </c>
      <c r="H12" s="158">
        <f t="shared" si="2"/>
        <v>59.897599999999997</v>
      </c>
      <c r="I12" s="148">
        <f t="shared" si="3"/>
        <v>0</v>
      </c>
      <c r="J12" s="149">
        <f>IFERROR(VLOOKUP(B12,Лист1!B624:H641,7,0),0)</f>
        <v>0</v>
      </c>
      <c r="K12" s="147">
        <f>VLOOKUP(C12,Лист1!C:I,7,0)</f>
        <v>0</v>
      </c>
    </row>
    <row r="13" spans="1:12" ht="30" customHeight="1" x14ac:dyDescent="0.2">
      <c r="A13" s="34"/>
      <c r="B13" s="120" t="s">
        <v>997</v>
      </c>
      <c r="C13" s="124" t="s">
        <v>998</v>
      </c>
      <c r="D13" s="168"/>
      <c r="E13" s="145">
        <v>2</v>
      </c>
      <c r="F13" s="121">
        <v>165</v>
      </c>
      <c r="G13" s="148">
        <f>VLOOKUP(C13,Лист1!C:E,3,0)</f>
        <v>59.897599999999997</v>
      </c>
      <c r="H13" s="158">
        <f t="shared" si="2"/>
        <v>59.897599999999997</v>
      </c>
      <c r="I13" s="148">
        <f t="shared" si="3"/>
        <v>0</v>
      </c>
      <c r="J13" s="149">
        <f>IFERROR(VLOOKUP(B13,Лист1!B625:H642,7,0),0)</f>
        <v>0</v>
      </c>
      <c r="K13" s="147">
        <f>VLOOKUP(C13,Лист1!C:I,7,0)</f>
        <v>0</v>
      </c>
    </row>
    <row r="14" spans="1:12" ht="30" customHeight="1" x14ac:dyDescent="0.2">
      <c r="A14" s="34"/>
      <c r="B14" s="120" t="s">
        <v>1001</v>
      </c>
      <c r="C14" s="124" t="s">
        <v>1002</v>
      </c>
      <c r="D14" s="168"/>
      <c r="E14" s="145">
        <v>2</v>
      </c>
      <c r="F14" s="121">
        <v>166</v>
      </c>
      <c r="G14" s="148">
        <f>VLOOKUP(C14,Лист1!C:E,3,0)</f>
        <v>59.897599999999997</v>
      </c>
      <c r="H14" s="158">
        <f t="shared" si="2"/>
        <v>59.897599999999997</v>
      </c>
      <c r="I14" s="148">
        <f t="shared" si="3"/>
        <v>0</v>
      </c>
      <c r="J14" s="149">
        <f>IFERROR(VLOOKUP(B14,Лист1!B626:H643,7,0),0)</f>
        <v>0</v>
      </c>
      <c r="K14" s="147">
        <f>VLOOKUP(C14,Лист1!C:I,7,0)</f>
        <v>0</v>
      </c>
    </row>
    <row r="15" spans="1:12" ht="30" customHeight="1" thickBot="1" x14ac:dyDescent="0.25">
      <c r="A15" s="34"/>
      <c r="B15" s="120" t="s">
        <v>1001</v>
      </c>
      <c r="C15" s="124" t="s">
        <v>1753</v>
      </c>
      <c r="D15" s="169"/>
      <c r="E15" s="145">
        <v>2</v>
      </c>
      <c r="F15" s="121">
        <v>167</v>
      </c>
      <c r="G15" s="148">
        <f>VLOOKUP(C15,Лист1!C:E,3,0)</f>
        <v>59.897599999999997</v>
      </c>
      <c r="H15" s="158">
        <f t="shared" si="2"/>
        <v>59.897599999999997</v>
      </c>
      <c r="I15" s="148">
        <f t="shared" si="3"/>
        <v>0</v>
      </c>
      <c r="J15" s="149">
        <f>IFERROR(VLOOKUP(B15,Лист1!B627:H644,7,0),0)</f>
        <v>0</v>
      </c>
      <c r="K15" s="147">
        <f>VLOOKUP(C15,Лист1!C:I,7,0)</f>
        <v>0</v>
      </c>
    </row>
    <row r="16" spans="1:12" ht="4.95" customHeight="1" thickBot="1" x14ac:dyDescent="0.3">
      <c r="A16" s="35"/>
      <c r="B16" s="159"/>
      <c r="C16" s="160"/>
      <c r="D16" s="161"/>
      <c r="E16" s="162"/>
      <c r="F16" s="162"/>
      <c r="G16" s="155"/>
      <c r="H16" s="163"/>
      <c r="I16" s="150"/>
      <c r="J16" s="156"/>
      <c r="K16" s="65"/>
    </row>
    <row r="17" spans="1:11" ht="30" customHeight="1" x14ac:dyDescent="0.2">
      <c r="A17" s="34"/>
      <c r="B17" s="120" t="s">
        <v>1003</v>
      </c>
      <c r="C17" s="124" t="s">
        <v>1004</v>
      </c>
      <c r="D17" s="170"/>
      <c r="E17" s="165">
        <v>200</v>
      </c>
      <c r="F17" s="157">
        <v>10000</v>
      </c>
      <c r="G17" s="148">
        <f>VLOOKUP(C17,Лист1!C:E,3,0)</f>
        <v>8.14</v>
      </c>
      <c r="H17" s="158">
        <f t="shared" si="1"/>
        <v>8.14</v>
      </c>
      <c r="I17" s="148">
        <f>D17*H17</f>
        <v>0</v>
      </c>
      <c r="J17" s="149">
        <f>IFERROR(VLOOKUP(B17,Лист1!B636:H643,7,0),0)</f>
        <v>0</v>
      </c>
      <c r="K17" s="147">
        <f>VLOOKUP(C17,Лист1!C:I,7,0)</f>
        <v>0</v>
      </c>
    </row>
    <row r="18" spans="1:11" ht="30" customHeight="1" thickBot="1" x14ac:dyDescent="0.25">
      <c r="A18" s="34"/>
      <c r="B18" s="120" t="s">
        <v>1005</v>
      </c>
      <c r="C18" s="124" t="s">
        <v>1006</v>
      </c>
      <c r="D18" s="169"/>
      <c r="E18" s="165">
        <v>250</v>
      </c>
      <c r="F18" s="157">
        <v>10000</v>
      </c>
      <c r="G18" s="148">
        <f>VLOOKUP(C18,Лист1!C:E,3,0)</f>
        <v>3.84</v>
      </c>
      <c r="H18" s="158">
        <f t="shared" si="1"/>
        <v>3.84</v>
      </c>
      <c r="I18" s="148">
        <f>D18*H18</f>
        <v>0</v>
      </c>
      <c r="J18" s="149">
        <f>IFERROR(VLOOKUP(B18,Лист1!B636:H644,7,0),0)</f>
        <v>0</v>
      </c>
      <c r="K18" s="147">
        <f>VLOOKUP(C18,Лист1!C:I,7,0)</f>
        <v>0</v>
      </c>
    </row>
    <row r="19" spans="1:11" x14ac:dyDescent="0.2">
      <c r="A19" s="34"/>
      <c r="B19" s="34"/>
      <c r="C19" s="37"/>
      <c r="E19" s="38"/>
      <c r="F19" s="38"/>
      <c r="G19" s="39"/>
      <c r="H19" s="39"/>
    </row>
    <row r="20" spans="1:11" x14ac:dyDescent="0.2">
      <c r="A20" s="34"/>
      <c r="B20" s="34"/>
      <c r="C20" s="37"/>
      <c r="E20" s="38"/>
      <c r="F20" s="38"/>
      <c r="G20" s="39"/>
      <c r="H20" s="39"/>
    </row>
    <row r="21" spans="1:11" x14ac:dyDescent="0.25">
      <c r="A21" s="34"/>
      <c r="B21" s="33"/>
      <c r="C21" s="37"/>
      <c r="E21" s="38"/>
      <c r="F21" s="38"/>
      <c r="G21" s="39"/>
      <c r="H21" s="39"/>
    </row>
    <row r="22" spans="1:11" x14ac:dyDescent="0.2">
      <c r="A22" s="34"/>
      <c r="B22" s="34"/>
      <c r="C22" s="37"/>
      <c r="E22" s="38"/>
      <c r="F22" s="38"/>
      <c r="G22" s="39"/>
      <c r="H22" s="39"/>
    </row>
    <row r="23" spans="1:11" x14ac:dyDescent="0.2">
      <c r="A23" s="34"/>
      <c r="B23" s="34"/>
      <c r="C23" s="37"/>
      <c r="E23" s="38"/>
      <c r="F23" s="38"/>
      <c r="G23" s="39"/>
      <c r="H23" s="39"/>
    </row>
    <row r="24" spans="1:11" x14ac:dyDescent="0.2">
      <c r="A24" s="34"/>
      <c r="B24" s="34"/>
      <c r="C24" s="37"/>
      <c r="E24" s="38"/>
      <c r="F24" s="38"/>
      <c r="G24" s="39"/>
      <c r="H24" s="39"/>
    </row>
    <row r="25" spans="1:11" x14ac:dyDescent="0.2">
      <c r="A25" s="34"/>
      <c r="B25" s="34"/>
      <c r="C25" s="37"/>
      <c r="E25" s="38"/>
      <c r="F25" s="38"/>
      <c r="G25" s="39"/>
      <c r="H25" s="39"/>
    </row>
    <row r="26" spans="1:11" x14ac:dyDescent="0.2">
      <c r="A26" s="34"/>
      <c r="B26" s="34"/>
      <c r="C26" s="37"/>
      <c r="E26" s="38"/>
      <c r="F26" s="38"/>
      <c r="G26" s="39"/>
      <c r="H26" s="39"/>
    </row>
    <row r="27" spans="1:11" x14ac:dyDescent="0.2">
      <c r="A27" s="34"/>
      <c r="B27" s="34"/>
      <c r="C27" s="37"/>
      <c r="E27" s="38"/>
      <c r="F27" s="38"/>
      <c r="G27" s="39"/>
      <c r="H27" s="39"/>
    </row>
    <row r="28" spans="1:11" x14ac:dyDescent="0.2">
      <c r="A28" s="34"/>
      <c r="B28" s="34"/>
      <c r="C28" s="37"/>
      <c r="E28" s="38"/>
      <c r="F28" s="38"/>
      <c r="G28" s="39"/>
      <c r="H28" s="39"/>
    </row>
    <row r="29" spans="1:11" x14ac:dyDescent="0.2">
      <c r="A29" s="34"/>
      <c r="B29" s="34"/>
      <c r="C29" s="37"/>
      <c r="E29" s="38"/>
      <c r="F29" s="38"/>
      <c r="G29" s="39"/>
      <c r="H29" s="39"/>
    </row>
    <row r="30" spans="1:11" x14ac:dyDescent="0.2">
      <c r="A30" s="34"/>
      <c r="B30" s="34"/>
      <c r="C30" s="37"/>
      <c r="E30" s="38"/>
      <c r="F30" s="38"/>
      <c r="G30" s="39"/>
      <c r="H30" s="39"/>
    </row>
    <row r="31" spans="1:11" x14ac:dyDescent="0.2">
      <c r="A31" s="34"/>
      <c r="B31" s="34"/>
      <c r="C31" s="37"/>
      <c r="E31" s="38"/>
      <c r="F31" s="38"/>
      <c r="G31" s="39"/>
      <c r="H31" s="39"/>
    </row>
    <row r="32" spans="1:11" x14ac:dyDescent="0.2">
      <c r="A32" s="34"/>
      <c r="B32" s="34"/>
      <c r="C32" s="37"/>
      <c r="E32" s="38"/>
      <c r="F32" s="38"/>
      <c r="G32" s="39"/>
      <c r="H32" s="39"/>
    </row>
    <row r="33" spans="1:8" x14ac:dyDescent="0.2">
      <c r="A33" s="34"/>
      <c r="B33" s="34"/>
      <c r="C33" s="37"/>
      <c r="E33" s="38"/>
      <c r="F33" s="38"/>
      <c r="G33" s="39"/>
      <c r="H33" s="39"/>
    </row>
    <row r="34" spans="1:8" x14ac:dyDescent="0.2">
      <c r="A34" s="34"/>
      <c r="B34" s="34"/>
      <c r="C34" s="37"/>
      <c r="E34" s="38"/>
      <c r="F34" s="38"/>
      <c r="G34" s="39"/>
      <c r="H34" s="39"/>
    </row>
    <row r="35" spans="1:8" x14ac:dyDescent="0.2">
      <c r="A35" s="34"/>
      <c r="B35" s="34"/>
      <c r="C35" s="37"/>
      <c r="E35" s="38"/>
      <c r="F35" s="38"/>
      <c r="G35" s="39"/>
      <c r="H35" s="39"/>
    </row>
    <row r="36" spans="1:8" x14ac:dyDescent="0.2">
      <c r="A36" s="34"/>
      <c r="B36" s="34"/>
      <c r="C36" s="37"/>
      <c r="E36" s="38"/>
      <c r="F36" s="38"/>
      <c r="G36" s="39"/>
      <c r="H36" s="39"/>
    </row>
    <row r="37" spans="1:8" x14ac:dyDescent="0.2">
      <c r="A37" s="34"/>
      <c r="B37" s="34"/>
      <c r="C37" s="37"/>
      <c r="E37" s="38"/>
      <c r="F37" s="38"/>
      <c r="G37" s="39"/>
      <c r="H37" s="39"/>
    </row>
    <row r="38" spans="1:8" x14ac:dyDescent="0.2">
      <c r="A38" s="34"/>
      <c r="B38" s="34"/>
      <c r="C38" s="37"/>
      <c r="E38" s="38"/>
      <c r="F38" s="38"/>
      <c r="G38" s="39"/>
      <c r="H38" s="39"/>
    </row>
    <row r="39" spans="1:8" x14ac:dyDescent="0.2">
      <c r="A39" s="34"/>
      <c r="B39" s="34"/>
      <c r="C39" s="37"/>
      <c r="E39" s="38"/>
      <c r="F39" s="38"/>
      <c r="G39" s="39"/>
      <c r="H39" s="39"/>
    </row>
    <row r="40" spans="1:8" x14ac:dyDescent="0.2">
      <c r="A40" s="34"/>
      <c r="B40" s="34"/>
      <c r="C40" s="37"/>
      <c r="E40" s="38"/>
      <c r="F40" s="38"/>
      <c r="G40" s="39"/>
      <c r="H40" s="39"/>
    </row>
    <row r="41" spans="1:8" x14ac:dyDescent="0.2">
      <c r="A41" s="34"/>
      <c r="B41" s="34"/>
      <c r="C41" s="37"/>
      <c r="E41" s="38"/>
      <c r="F41" s="38"/>
      <c r="G41" s="39"/>
      <c r="H41" s="39"/>
    </row>
    <row r="42" spans="1:8" x14ac:dyDescent="0.2">
      <c r="A42" s="34"/>
      <c r="B42" s="34"/>
      <c r="C42" s="40"/>
      <c r="E42" s="34"/>
      <c r="F42" s="34"/>
      <c r="G42" s="41"/>
      <c r="H42" s="41"/>
    </row>
    <row r="43" spans="1:8" x14ac:dyDescent="0.2">
      <c r="A43" s="34"/>
      <c r="B43" s="34"/>
      <c r="C43" s="40"/>
      <c r="E43" s="34"/>
      <c r="F43" s="34"/>
      <c r="G43" s="41"/>
      <c r="H43" s="41"/>
    </row>
    <row r="44" spans="1:8" x14ac:dyDescent="0.2">
      <c r="A44" s="34"/>
      <c r="B44" s="34"/>
      <c r="C44" s="40"/>
      <c r="E44" s="34"/>
      <c r="F44" s="34"/>
      <c r="G44" s="41"/>
      <c r="H44" s="41"/>
    </row>
    <row r="45" spans="1:8" x14ac:dyDescent="0.2">
      <c r="A45" s="34"/>
      <c r="B45" s="34"/>
      <c r="C45" s="40"/>
      <c r="E45" s="34"/>
      <c r="F45" s="34"/>
      <c r="G45" s="41"/>
      <c r="H45" s="41"/>
    </row>
    <row r="46" spans="1:8" x14ac:dyDescent="0.2">
      <c r="A46" s="34"/>
      <c r="B46" s="34"/>
      <c r="C46" s="40"/>
      <c r="E46" s="34"/>
      <c r="F46" s="34"/>
      <c r="G46" s="41"/>
      <c r="H46" s="41"/>
    </row>
    <row r="47" spans="1:8" x14ac:dyDescent="0.2">
      <c r="A47" s="34"/>
      <c r="B47" s="34"/>
      <c r="C47" s="40"/>
      <c r="E47" s="34"/>
      <c r="F47" s="34"/>
      <c r="G47" s="41"/>
      <c r="H47" s="41"/>
    </row>
  </sheetData>
  <sheetProtection algorithmName="SHA-512" hashValue="y3IWik4eLTvFQpB+nplpnWG53Q7iA2AgKEirSbQPO3j3OPvVDpLtHdR5VSSHlvPQrSxivaxXnycg9dyI2mOHbg==" saltValue="kgl/+uVY8FCJTP0Ll0TaMw==" spinCount="100000" sheet="1" formatCells="0" formatColumns="0" formatRows="0" insertColumns="0" insertRows="0" insertHyperlinks="0" deleteColumns="0" deleteRows="0" sort="0" autoFilter="0" pivotTables="0"/>
  <mergeCells count="5">
    <mergeCell ref="I2:I4"/>
    <mergeCell ref="J2:J4"/>
    <mergeCell ref="K2:K4"/>
    <mergeCell ref="H2:H4"/>
    <mergeCell ref="A6:A12"/>
  </mergeCells>
  <conditionalFormatting sqref="I6:K18">
    <cfRule type="cellIs" dxfId="22" priority="1" operator="equal">
      <formula>0</formula>
    </cfRule>
  </conditionalFormatting>
  <pageMargins left="0.19685039370078741" right="0.19685039370078741" top="0.19685039370078741" bottom="0.39370078740157483" header="0.51181102362204722" footer="0.51181102362204722"/>
  <pageSetup paperSize="9" scale="77" orientation="portrait" r:id="rId1"/>
  <colBreaks count="1" manualBreakCount="1">
    <brk id="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1:M48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32" sqref="C32"/>
    </sheetView>
  </sheetViews>
  <sheetFormatPr defaultColWidth="21.42578125" defaultRowHeight="13.8" x14ac:dyDescent="0.2"/>
  <cols>
    <col min="1" max="1" width="20.7109375" style="52" customWidth="1"/>
    <col min="2" max="2" width="25.7109375" style="23" customWidth="1"/>
    <col min="3" max="3" width="70.7109375" style="23" customWidth="1"/>
    <col min="4" max="6" width="17.7109375" style="23" customWidth="1"/>
    <col min="7" max="7" width="23" style="23" customWidth="1"/>
    <col min="8" max="9" width="17.7109375" style="23" customWidth="1"/>
    <col min="10" max="10" width="17.7109375" style="26" customWidth="1"/>
    <col min="11" max="11" width="17.7109375" style="24" customWidth="1"/>
    <col min="12" max="16384" width="21.42578125" style="23"/>
  </cols>
  <sheetData>
    <row r="1" spans="1:13" s="4" customFormat="1" ht="6" customHeight="1" x14ac:dyDescent="0.2">
      <c r="A1" s="11"/>
      <c r="J1" s="12"/>
    </row>
    <row r="2" spans="1:13" s="4" customFormat="1" ht="16.2" customHeight="1" x14ac:dyDescent="0.25">
      <c r="A2" s="1"/>
      <c r="B2" s="18"/>
      <c r="D2" s="15"/>
      <c r="E2" s="15"/>
      <c r="F2" s="9"/>
      <c r="G2" s="5"/>
      <c r="H2" s="370" t="s">
        <v>1179</v>
      </c>
      <c r="I2" s="368" t="s">
        <v>1691</v>
      </c>
      <c r="J2" s="368" t="s">
        <v>1689</v>
      </c>
      <c r="K2" s="368" t="s">
        <v>1690</v>
      </c>
      <c r="L2" s="15"/>
      <c r="M2" s="13"/>
    </row>
    <row r="3" spans="1:13" s="4" customFormat="1" ht="16.2" customHeight="1" x14ac:dyDescent="0.25">
      <c r="A3" s="1"/>
      <c r="C3" s="286" t="str">
        <f>Содержание!B40</f>
        <v>Цены указаны с НДС</v>
      </c>
      <c r="D3" s="15"/>
      <c r="E3" s="15"/>
      <c r="G3" s="16"/>
      <c r="H3" s="370"/>
      <c r="I3" s="368"/>
      <c r="J3" s="368"/>
      <c r="K3" s="368"/>
    </row>
    <row r="4" spans="1:13" s="4" customFormat="1" ht="6" customHeight="1" thickBot="1" x14ac:dyDescent="0.3">
      <c r="A4" s="1"/>
      <c r="B4" s="5"/>
      <c r="C4" s="5"/>
      <c r="D4" s="15"/>
      <c r="E4" s="15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117" t="s">
        <v>1183</v>
      </c>
      <c r="D5" s="118" t="s">
        <v>1178</v>
      </c>
      <c r="E5" s="117" t="s">
        <v>1212</v>
      </c>
      <c r="F5" s="117" t="s">
        <v>1213</v>
      </c>
      <c r="G5" s="130" t="s">
        <v>1177</v>
      </c>
      <c r="H5" s="131">
        <f>Содержание!F12</f>
        <v>0</v>
      </c>
      <c r="I5" s="129">
        <f>SUM(I6:I44)</f>
        <v>0</v>
      </c>
      <c r="J5" s="129">
        <f t="shared" ref="J5" si="0">SUM(J6:J44)</f>
        <v>0</v>
      </c>
      <c r="K5" s="132">
        <f>SUM(K6:K44)</f>
        <v>0</v>
      </c>
    </row>
    <row r="6" spans="1:13" ht="30" customHeight="1" x14ac:dyDescent="0.2">
      <c r="A6" s="373"/>
      <c r="B6" s="120" t="s">
        <v>160</v>
      </c>
      <c r="C6" s="124" t="s">
        <v>161</v>
      </c>
      <c r="D6" s="126"/>
      <c r="E6" s="125">
        <v>1.9</v>
      </c>
      <c r="F6" s="121">
        <v>120</v>
      </c>
      <c r="G6" s="134">
        <f>VLOOKUP(B6,Лист1!B2:E59,4,0)</f>
        <v>48.702509999999997</v>
      </c>
      <c r="H6" s="136">
        <f>G6-G6*$H$5</f>
        <v>48.702509999999997</v>
      </c>
      <c r="I6" s="146">
        <f t="shared" ref="I6:I14" si="1">D6*H6</f>
        <v>0</v>
      </c>
      <c r="J6" s="147">
        <f>IFERROR(VLOOKUP(B6,Лист1!B2:H843,7,0),0)</f>
        <v>0</v>
      </c>
      <c r="K6" s="147">
        <f>IFERROR(VLOOKUP(B6,Лист1!B2:I59,8,0),0)</f>
        <v>0</v>
      </c>
      <c r="L6" s="44"/>
    </row>
    <row r="7" spans="1:13" ht="30" customHeight="1" x14ac:dyDescent="0.2">
      <c r="A7" s="373"/>
      <c r="B7" s="120" t="s">
        <v>162</v>
      </c>
      <c r="C7" s="124" t="s">
        <v>163</v>
      </c>
      <c r="D7" s="127"/>
      <c r="E7" s="125">
        <v>2.2999999999999998</v>
      </c>
      <c r="F7" s="121">
        <v>80</v>
      </c>
      <c r="G7" s="134">
        <f>VLOOKUP(B7,Лист1!B3:E60,4,0)</f>
        <v>73.703564999999983</v>
      </c>
      <c r="H7" s="137">
        <f t="shared" ref="H7:H44" si="2">G7-G7*$H$5</f>
        <v>73.703564999999983</v>
      </c>
      <c r="I7" s="148">
        <f t="shared" si="1"/>
        <v>0</v>
      </c>
      <c r="J7" s="147">
        <f>IFERROR(VLOOKUP(B7,Лист1!B3:H844,7,0),0)</f>
        <v>0</v>
      </c>
      <c r="K7" s="147">
        <f>IFERROR(VLOOKUP(B7,Лист1!B3:I60,8,0),0)</f>
        <v>0</v>
      </c>
      <c r="L7" s="44"/>
    </row>
    <row r="8" spans="1:13" ht="30" customHeight="1" x14ac:dyDescent="0.2">
      <c r="A8" s="373"/>
      <c r="B8" s="120" t="s">
        <v>164</v>
      </c>
      <c r="C8" s="124" t="s">
        <v>165</v>
      </c>
      <c r="D8" s="127"/>
      <c r="E8" s="125">
        <v>2.9</v>
      </c>
      <c r="F8" s="121">
        <v>60</v>
      </c>
      <c r="G8" s="134">
        <f>VLOOKUP(B8,Лист1!B4:E61,4,0)</f>
        <v>123.11999999999999</v>
      </c>
      <c r="H8" s="137">
        <f t="shared" si="2"/>
        <v>123.11999999999999</v>
      </c>
      <c r="I8" s="148">
        <f t="shared" si="1"/>
        <v>0</v>
      </c>
      <c r="J8" s="147">
        <f>IFERROR(VLOOKUP(B8,Лист1!B4:H845,7,0),0)</f>
        <v>0</v>
      </c>
      <c r="K8" s="147">
        <f>IFERROR(VLOOKUP(B8,Лист1!B4:I61,8,0),0)</f>
        <v>0</v>
      </c>
      <c r="L8" s="44"/>
    </row>
    <row r="9" spans="1:13" ht="30" customHeight="1" x14ac:dyDescent="0.2">
      <c r="A9" s="373"/>
      <c r="B9" s="120" t="s">
        <v>166</v>
      </c>
      <c r="C9" s="124" t="s">
        <v>167</v>
      </c>
      <c r="D9" s="127"/>
      <c r="E9" s="125">
        <v>3.7</v>
      </c>
      <c r="F9" s="121">
        <v>40</v>
      </c>
      <c r="G9" s="134">
        <f>VLOOKUP(B9,Лист1!B5:E62,4,0)</f>
        <v>191.51999999999998</v>
      </c>
      <c r="H9" s="137">
        <f t="shared" si="2"/>
        <v>191.51999999999998</v>
      </c>
      <c r="I9" s="148">
        <f t="shared" si="1"/>
        <v>0</v>
      </c>
      <c r="J9" s="147">
        <f>IFERROR(VLOOKUP(B9,Лист1!B5:H846,7,0),0)</f>
        <v>0</v>
      </c>
      <c r="K9" s="147">
        <f>IFERROR(VLOOKUP(B9,Лист1!B5:I62,8,0),0)</f>
        <v>0</v>
      </c>
      <c r="L9" s="44"/>
    </row>
    <row r="10" spans="1:13" ht="30" customHeight="1" x14ac:dyDescent="0.2">
      <c r="A10" s="45"/>
      <c r="B10" s="120" t="s">
        <v>168</v>
      </c>
      <c r="C10" s="124" t="s">
        <v>169</v>
      </c>
      <c r="D10" s="127"/>
      <c r="E10" s="125">
        <v>4.5999999999999996</v>
      </c>
      <c r="F10" s="121">
        <v>24</v>
      </c>
      <c r="G10" s="134">
        <f>VLOOKUP(B10,Лист1!B6:E63,4,0)</f>
        <v>299.25</v>
      </c>
      <c r="H10" s="137">
        <f t="shared" si="2"/>
        <v>299.25</v>
      </c>
      <c r="I10" s="148">
        <f t="shared" si="1"/>
        <v>0</v>
      </c>
      <c r="J10" s="147">
        <f>IFERROR(VLOOKUP(B10,Лист1!B6:H847,7,0),0)</f>
        <v>0</v>
      </c>
      <c r="K10" s="147">
        <f>IFERROR(VLOOKUP(B10,Лист1!B6:I63,8,0),0)</f>
        <v>0</v>
      </c>
      <c r="L10" s="44"/>
      <c r="M10" s="46"/>
    </row>
    <row r="11" spans="1:13" ht="30" customHeight="1" x14ac:dyDescent="0.2">
      <c r="A11" s="45"/>
      <c r="B11" s="120" t="s">
        <v>170</v>
      </c>
      <c r="C11" s="124" t="s">
        <v>171</v>
      </c>
      <c r="D11" s="127"/>
      <c r="E11" s="125">
        <v>5.8</v>
      </c>
      <c r="F11" s="121">
        <v>16</v>
      </c>
      <c r="G11" s="134">
        <f>VLOOKUP(B11,Лист1!B7:E64,4,0)</f>
        <v>477.09</v>
      </c>
      <c r="H11" s="137">
        <f t="shared" si="2"/>
        <v>477.09</v>
      </c>
      <c r="I11" s="148">
        <f t="shared" si="1"/>
        <v>0</v>
      </c>
      <c r="J11" s="147">
        <f>IFERROR(VLOOKUP(B11,Лист1!B7:H848,7,0),0)</f>
        <v>0</v>
      </c>
      <c r="K11" s="147">
        <f>IFERROR(VLOOKUP(B11,Лист1!B7:I64,8,0),0)</f>
        <v>0</v>
      </c>
      <c r="L11" s="44"/>
    </row>
    <row r="12" spans="1:13" ht="30" customHeight="1" x14ac:dyDescent="0.2">
      <c r="A12" s="45"/>
      <c r="B12" s="120" t="s">
        <v>172</v>
      </c>
      <c r="C12" s="124" t="s">
        <v>173</v>
      </c>
      <c r="D12" s="127"/>
      <c r="E12" s="125">
        <v>6.8</v>
      </c>
      <c r="F12" s="121">
        <v>12</v>
      </c>
      <c r="G12" s="134">
        <f>VLOOKUP(B12,Лист1!B8:E65,4,0)</f>
        <v>605.16147599999999</v>
      </c>
      <c r="H12" s="137">
        <f t="shared" si="2"/>
        <v>605.16147599999999</v>
      </c>
      <c r="I12" s="148">
        <f t="shared" si="1"/>
        <v>0</v>
      </c>
      <c r="J12" s="147">
        <f>IFERROR(VLOOKUP(B12,Лист1!B8:H850,7,0),0)</f>
        <v>0</v>
      </c>
      <c r="K12" s="147">
        <f>IFERROR(VLOOKUP(B12,Лист1!B8:I65,8,0),0)</f>
        <v>0</v>
      </c>
      <c r="L12" s="44"/>
    </row>
    <row r="13" spans="1:13" ht="30" customHeight="1" x14ac:dyDescent="0.2">
      <c r="A13" s="45"/>
      <c r="B13" s="120" t="s">
        <v>174</v>
      </c>
      <c r="C13" s="124" t="s">
        <v>175</v>
      </c>
      <c r="D13" s="127"/>
      <c r="E13" s="125">
        <v>8.1999999999999993</v>
      </c>
      <c r="F13" s="121">
        <v>8</v>
      </c>
      <c r="G13" s="134">
        <f>VLOOKUP(B13,Лист1!B9:E66,4,0)</f>
        <v>877.34251800000004</v>
      </c>
      <c r="H13" s="137">
        <f t="shared" si="2"/>
        <v>877.34251800000004</v>
      </c>
      <c r="I13" s="148">
        <f t="shared" si="1"/>
        <v>0</v>
      </c>
      <c r="J13" s="147">
        <f>IFERROR(VLOOKUP(B13,Лист1!B9:H850,7,0),0)</f>
        <v>0</v>
      </c>
      <c r="K13" s="147">
        <f>IFERROR(VLOOKUP(B13,Лист1!B9:I66,8,0),0)</f>
        <v>0</v>
      </c>
      <c r="L13" s="44"/>
    </row>
    <row r="14" spans="1:13" ht="30" customHeight="1" thickBot="1" x14ac:dyDescent="0.25">
      <c r="A14" s="45"/>
      <c r="B14" s="120" t="s">
        <v>176</v>
      </c>
      <c r="C14" s="124" t="s">
        <v>177</v>
      </c>
      <c r="D14" s="128"/>
      <c r="E14" s="125">
        <v>10</v>
      </c>
      <c r="F14" s="121">
        <v>4</v>
      </c>
      <c r="G14" s="134">
        <f>VLOOKUP(B14,Лист1!B10:E67,4,0)</f>
        <v>1439.7982830000001</v>
      </c>
      <c r="H14" s="137">
        <f t="shared" si="2"/>
        <v>1439.7982830000001</v>
      </c>
      <c r="I14" s="148">
        <f t="shared" si="1"/>
        <v>0</v>
      </c>
      <c r="J14" s="147">
        <f>IFERROR(VLOOKUP(B14,Лист1!B10:H851,7,0),0)</f>
        <v>0</v>
      </c>
      <c r="K14" s="147">
        <f>IFERROR(VLOOKUP(B14,Лист1!B10:I67,8,0),0)</f>
        <v>0</v>
      </c>
      <c r="L14" s="44"/>
    </row>
    <row r="15" spans="1:13" ht="4.95" customHeight="1" thickBot="1" x14ac:dyDescent="0.25">
      <c r="A15" s="47"/>
      <c r="B15" s="50"/>
      <c r="C15" s="48"/>
      <c r="D15" s="49"/>
      <c r="E15" s="48"/>
      <c r="F15" s="48"/>
      <c r="G15" s="135"/>
      <c r="H15" s="138"/>
      <c r="I15" s="150"/>
      <c r="J15" s="151"/>
      <c r="K15" s="151"/>
      <c r="L15" s="44"/>
    </row>
    <row r="16" spans="1:13" ht="30" customHeight="1" x14ac:dyDescent="0.2">
      <c r="A16" s="45"/>
      <c r="B16" s="120" t="s">
        <v>178</v>
      </c>
      <c r="C16" s="124" t="s">
        <v>179</v>
      </c>
      <c r="D16" s="141"/>
      <c r="E16" s="144">
        <v>3.4</v>
      </c>
      <c r="F16" s="121">
        <v>120</v>
      </c>
      <c r="G16" s="134">
        <f>VLOOKUP(B16,Лист1!B12:E69,4,0)</f>
        <v>64.054034999999999</v>
      </c>
      <c r="H16" s="137">
        <f t="shared" si="2"/>
        <v>64.054034999999999</v>
      </c>
      <c r="I16" s="148">
        <f t="shared" ref="I16:I24" si="3">D16*H16</f>
        <v>0</v>
      </c>
      <c r="J16" s="147">
        <f>IFERROR(VLOOKUP(B16,Лист1!B12:H853,7,0),0)</f>
        <v>0</v>
      </c>
      <c r="K16" s="147">
        <f>IFERROR(VLOOKUP(B16,Лист1!B12:I69,8,0),0)</f>
        <v>0</v>
      </c>
      <c r="L16" s="44"/>
    </row>
    <row r="17" spans="1:12" ht="30" customHeight="1" x14ac:dyDescent="0.2">
      <c r="A17" s="45"/>
      <c r="B17" s="120" t="s">
        <v>180</v>
      </c>
      <c r="C17" s="124" t="s">
        <v>181</v>
      </c>
      <c r="D17" s="142"/>
      <c r="E17" s="144">
        <v>4.2</v>
      </c>
      <c r="F17" s="121">
        <v>80</v>
      </c>
      <c r="G17" s="134">
        <f>VLOOKUP(B17,Лист1!B13:E70,4,0)</f>
        <v>109.24762499999999</v>
      </c>
      <c r="H17" s="137">
        <f t="shared" si="2"/>
        <v>109.24762499999999</v>
      </c>
      <c r="I17" s="148">
        <f t="shared" si="3"/>
        <v>0</v>
      </c>
      <c r="J17" s="147">
        <f>IFERROR(VLOOKUP(B17,Лист1!B13:H854,7,0),0)</f>
        <v>0</v>
      </c>
      <c r="K17" s="147">
        <f>IFERROR(VLOOKUP(B17,Лист1!B13:I70,8,0),0)</f>
        <v>0</v>
      </c>
      <c r="L17" s="44"/>
    </row>
    <row r="18" spans="1:12" ht="30" customHeight="1" x14ac:dyDescent="0.2">
      <c r="A18" s="45"/>
      <c r="B18" s="120" t="s">
        <v>182</v>
      </c>
      <c r="C18" s="124" t="s">
        <v>183</v>
      </c>
      <c r="D18" s="142"/>
      <c r="E18" s="144">
        <v>5.4</v>
      </c>
      <c r="F18" s="121">
        <v>60</v>
      </c>
      <c r="G18" s="134">
        <f>VLOOKUP(B18,Лист1!B14:E71,4,0)</f>
        <v>181.26</v>
      </c>
      <c r="H18" s="137">
        <f t="shared" si="2"/>
        <v>181.26</v>
      </c>
      <c r="I18" s="148">
        <f t="shared" si="3"/>
        <v>0</v>
      </c>
      <c r="J18" s="147">
        <f>IFERROR(VLOOKUP(B18,Лист1!B14:H855,7,0),0)</f>
        <v>0</v>
      </c>
      <c r="K18" s="147">
        <f>IFERROR(VLOOKUP(B18,Лист1!B14:I71,8,0),0)</f>
        <v>0</v>
      </c>
      <c r="L18" s="44"/>
    </row>
    <row r="19" spans="1:12" ht="30" customHeight="1" x14ac:dyDescent="0.2">
      <c r="A19" s="45"/>
      <c r="B19" s="120" t="s">
        <v>184</v>
      </c>
      <c r="C19" s="124" t="s">
        <v>185</v>
      </c>
      <c r="D19" s="142"/>
      <c r="E19" s="144">
        <v>6.7</v>
      </c>
      <c r="F19" s="121">
        <v>40</v>
      </c>
      <c r="G19" s="134">
        <f>VLOOKUP(B19,Лист1!B15:E72,4,0)</f>
        <v>278.73</v>
      </c>
      <c r="H19" s="137">
        <f t="shared" si="2"/>
        <v>278.73</v>
      </c>
      <c r="I19" s="148">
        <f t="shared" si="3"/>
        <v>0</v>
      </c>
      <c r="J19" s="147">
        <f>IFERROR(VLOOKUP(B19,Лист1!B15:H856,7,0),0)</f>
        <v>0</v>
      </c>
      <c r="K19" s="147">
        <f>IFERROR(VLOOKUP(B19,Лист1!B15:I72,8,0),0)</f>
        <v>0</v>
      </c>
      <c r="L19" s="44"/>
    </row>
    <row r="20" spans="1:12" ht="30" customHeight="1" x14ac:dyDescent="0.2">
      <c r="A20" s="45"/>
      <c r="B20" s="120" t="s">
        <v>186</v>
      </c>
      <c r="C20" s="124" t="s">
        <v>187</v>
      </c>
      <c r="D20" s="142"/>
      <c r="E20" s="144">
        <v>8.3000000000000007</v>
      </c>
      <c r="F20" s="121">
        <v>24</v>
      </c>
      <c r="G20" s="134">
        <f>VLOOKUP(B20,Лист1!B16:E73,4,0)</f>
        <v>461.358</v>
      </c>
      <c r="H20" s="137">
        <f t="shared" si="2"/>
        <v>461.358</v>
      </c>
      <c r="I20" s="148">
        <f t="shared" si="3"/>
        <v>0</v>
      </c>
      <c r="J20" s="147">
        <f>IFERROR(VLOOKUP(B20,Лист1!B16:H857,7,0),0)</f>
        <v>0</v>
      </c>
      <c r="K20" s="147">
        <f>IFERROR(VLOOKUP(B20,Лист1!B16:I73,8,0),0)</f>
        <v>0</v>
      </c>
      <c r="L20" s="44"/>
    </row>
    <row r="21" spans="1:12" ht="30" customHeight="1" x14ac:dyDescent="0.2">
      <c r="A21" s="45"/>
      <c r="B21" s="120" t="s">
        <v>188</v>
      </c>
      <c r="C21" s="124" t="s">
        <v>189</v>
      </c>
      <c r="D21" s="142"/>
      <c r="E21" s="144">
        <v>10.5</v>
      </c>
      <c r="F21" s="121">
        <v>16</v>
      </c>
      <c r="G21" s="134">
        <f>VLOOKUP(B21,Лист1!B17:E74,4,0)</f>
        <v>726.75</v>
      </c>
      <c r="H21" s="137">
        <f t="shared" si="2"/>
        <v>726.75</v>
      </c>
      <c r="I21" s="148">
        <f t="shared" si="3"/>
        <v>0</v>
      </c>
      <c r="J21" s="147">
        <f>IFERROR(VLOOKUP(B21,Лист1!B17:H858,7,0),0)</f>
        <v>0</v>
      </c>
      <c r="K21" s="147">
        <f>IFERROR(VLOOKUP(B21,Лист1!B17:I74,8,0),0)</f>
        <v>0</v>
      </c>
      <c r="L21" s="44"/>
    </row>
    <row r="22" spans="1:12" ht="30" customHeight="1" x14ac:dyDescent="0.2">
      <c r="A22" s="45"/>
      <c r="B22" s="120" t="s">
        <v>190</v>
      </c>
      <c r="C22" s="124" t="s">
        <v>191</v>
      </c>
      <c r="D22" s="142"/>
      <c r="E22" s="144">
        <v>12.5</v>
      </c>
      <c r="F22" s="121">
        <v>12</v>
      </c>
      <c r="G22" s="134">
        <f>VLOOKUP(B22,Лист1!B18:E75,4,0)</f>
        <v>959.47928999999999</v>
      </c>
      <c r="H22" s="137">
        <f t="shared" si="2"/>
        <v>959.47928999999999</v>
      </c>
      <c r="I22" s="148">
        <f t="shared" si="3"/>
        <v>0</v>
      </c>
      <c r="J22" s="147">
        <f>IFERROR(VLOOKUP(B22,Лист1!B18:H859,7,0),0)</f>
        <v>0</v>
      </c>
      <c r="K22" s="147">
        <f>IFERROR(VLOOKUP(B22,Лист1!B18:I75,8,0),0)</f>
        <v>0</v>
      </c>
      <c r="L22" s="44"/>
    </row>
    <row r="23" spans="1:12" ht="30" customHeight="1" x14ac:dyDescent="0.2">
      <c r="A23" s="45"/>
      <c r="B23" s="120" t="s">
        <v>192</v>
      </c>
      <c r="C23" s="124" t="s">
        <v>193</v>
      </c>
      <c r="D23" s="142"/>
      <c r="E23" s="145">
        <v>15</v>
      </c>
      <c r="F23" s="121">
        <v>8</v>
      </c>
      <c r="G23" s="134">
        <f>VLOOKUP(B23,Лист1!B19:E76,4,0)</f>
        <v>1382.1926579999999</v>
      </c>
      <c r="H23" s="137">
        <f t="shared" si="2"/>
        <v>1382.1926579999999</v>
      </c>
      <c r="I23" s="148">
        <f t="shared" si="3"/>
        <v>0</v>
      </c>
      <c r="J23" s="147">
        <f>IFERROR(VLOOKUP(B23,Лист1!B19:H860,7,0),0)</f>
        <v>0</v>
      </c>
      <c r="K23" s="147">
        <f>IFERROR(VLOOKUP(B23,Лист1!B19:I76,8,0),0)</f>
        <v>0</v>
      </c>
      <c r="L23" s="44"/>
    </row>
    <row r="24" spans="1:12" ht="30" customHeight="1" thickBot="1" x14ac:dyDescent="0.25">
      <c r="A24" s="45"/>
      <c r="B24" s="120" t="s">
        <v>194</v>
      </c>
      <c r="C24" s="124" t="s">
        <v>195</v>
      </c>
      <c r="D24" s="143"/>
      <c r="E24" s="144">
        <v>18.3</v>
      </c>
      <c r="F24" s="121">
        <v>4</v>
      </c>
      <c r="G24" s="134">
        <f>VLOOKUP(B24,Лист1!B20:E77,4,0)</f>
        <v>2075.32611</v>
      </c>
      <c r="H24" s="137">
        <f t="shared" si="2"/>
        <v>2075.32611</v>
      </c>
      <c r="I24" s="148">
        <f t="shared" si="3"/>
        <v>0</v>
      </c>
      <c r="J24" s="147">
        <f>IFERROR(VLOOKUP(B24,Лист1!B20:H861,7,0),0)</f>
        <v>0</v>
      </c>
      <c r="K24" s="147">
        <f>IFERROR(VLOOKUP(B24,Лист1!B20:I77,8,0),0)</f>
        <v>0</v>
      </c>
      <c r="L24" s="44"/>
    </row>
    <row r="25" spans="1:12" ht="4.95" customHeight="1" thickBot="1" x14ac:dyDescent="0.25">
      <c r="A25" s="47"/>
      <c r="B25" s="50"/>
      <c r="C25" s="48"/>
      <c r="D25" s="51"/>
      <c r="E25" s="48"/>
      <c r="F25" s="48"/>
      <c r="G25" s="135"/>
      <c r="H25" s="139"/>
      <c r="I25" s="152"/>
      <c r="J25" s="153"/>
      <c r="K25" s="153"/>
      <c r="L25" s="44"/>
    </row>
    <row r="26" spans="1:12" ht="30" customHeight="1" x14ac:dyDescent="0.2">
      <c r="A26" s="45"/>
      <c r="B26" s="120" t="s">
        <v>196</v>
      </c>
      <c r="C26" s="124" t="s">
        <v>197</v>
      </c>
      <c r="D26" s="141"/>
      <c r="E26" s="125">
        <v>2.8</v>
      </c>
      <c r="F26" s="121">
        <v>120</v>
      </c>
      <c r="G26" s="134">
        <f>VLOOKUP(B26,Лист1!B22:E79,4,0)</f>
        <v>67.613399999999999</v>
      </c>
      <c r="H26" s="137">
        <f t="shared" si="2"/>
        <v>67.613399999999999</v>
      </c>
      <c r="I26" s="148">
        <f t="shared" ref="I26:I34" si="4">D26*H26</f>
        <v>0</v>
      </c>
      <c r="J26" s="147">
        <f>IFERROR(VLOOKUP(B26,Лист1!B22:H863,7,0),0)</f>
        <v>0</v>
      </c>
      <c r="K26" s="147">
        <f>IFERROR(VLOOKUP(B26,Лист1!B22:I79,8,0),0)</f>
        <v>0</v>
      </c>
      <c r="L26" s="44"/>
    </row>
    <row r="27" spans="1:12" ht="30" customHeight="1" x14ac:dyDescent="0.2">
      <c r="A27" s="373"/>
      <c r="B27" s="120" t="s">
        <v>198</v>
      </c>
      <c r="C27" s="124" t="s">
        <v>199</v>
      </c>
      <c r="D27" s="142"/>
      <c r="E27" s="125">
        <v>3.5</v>
      </c>
      <c r="F27" s="121">
        <v>80</v>
      </c>
      <c r="G27" s="134">
        <f>VLOOKUP(B27,Лист1!B23:E80,4,0)</f>
        <v>100.95976799999998</v>
      </c>
      <c r="H27" s="137">
        <f t="shared" si="2"/>
        <v>100.95976799999998</v>
      </c>
      <c r="I27" s="148">
        <f t="shared" si="4"/>
        <v>0</v>
      </c>
      <c r="J27" s="147">
        <f>IFERROR(VLOOKUP(B27,Лист1!B23:H864,7,0),0)</f>
        <v>0</v>
      </c>
      <c r="K27" s="147">
        <f>IFERROR(VLOOKUP(B27,Лист1!B23:I80,8,0),0)</f>
        <v>0</v>
      </c>
      <c r="L27" s="44"/>
    </row>
    <row r="28" spans="1:12" ht="30" customHeight="1" x14ac:dyDescent="0.2">
      <c r="A28" s="373"/>
      <c r="B28" s="120" t="s">
        <v>200</v>
      </c>
      <c r="C28" s="124" t="s">
        <v>201</v>
      </c>
      <c r="D28" s="142"/>
      <c r="E28" s="125">
        <v>4.4000000000000004</v>
      </c>
      <c r="F28" s="121">
        <v>60</v>
      </c>
      <c r="G28" s="134">
        <f>VLOOKUP(B28,Лист1!B24:E81,4,0)</f>
        <v>159.0129</v>
      </c>
      <c r="H28" s="137">
        <f t="shared" si="2"/>
        <v>159.0129</v>
      </c>
      <c r="I28" s="148">
        <f t="shared" si="4"/>
        <v>0</v>
      </c>
      <c r="J28" s="147">
        <f>IFERROR(VLOOKUP(B28,Лист1!B24:H865,7,0),0)</f>
        <v>0</v>
      </c>
      <c r="K28" s="147">
        <f>IFERROR(VLOOKUP(B28,Лист1!B24:I81,8,0),0)</f>
        <v>0</v>
      </c>
      <c r="L28" s="44"/>
    </row>
    <row r="29" spans="1:12" ht="30" customHeight="1" x14ac:dyDescent="0.2">
      <c r="A29" s="373"/>
      <c r="B29" s="120" t="s">
        <v>202</v>
      </c>
      <c r="C29" s="124" t="s">
        <v>203</v>
      </c>
      <c r="D29" s="142"/>
      <c r="E29" s="125">
        <v>5.5</v>
      </c>
      <c r="F29" s="121">
        <v>40</v>
      </c>
      <c r="G29" s="134">
        <f>VLOOKUP(B29,Лист1!B25:E82,4,0)</f>
        <v>244.87199999999999</v>
      </c>
      <c r="H29" s="137">
        <f t="shared" si="2"/>
        <v>244.87199999999999</v>
      </c>
      <c r="I29" s="148">
        <f t="shared" si="4"/>
        <v>0</v>
      </c>
      <c r="J29" s="147">
        <f>IFERROR(VLOOKUP(B29,Лист1!B25:H866,7,0),0)</f>
        <v>0</v>
      </c>
      <c r="K29" s="147">
        <f>IFERROR(VLOOKUP(B29,Лист1!B25:I82,8,0),0)</f>
        <v>0</v>
      </c>
      <c r="L29" s="44"/>
    </row>
    <row r="30" spans="1:12" ht="30" customHeight="1" x14ac:dyDescent="0.2">
      <c r="A30" s="373"/>
      <c r="B30" s="120" t="s">
        <v>204</v>
      </c>
      <c r="C30" s="124" t="s">
        <v>205</v>
      </c>
      <c r="D30" s="142"/>
      <c r="E30" s="125">
        <v>6.9</v>
      </c>
      <c r="F30" s="121">
        <v>24</v>
      </c>
      <c r="G30" s="134">
        <f>VLOOKUP(B30,Лист1!B26:E83,4,0)</f>
        <v>418.60646100000002</v>
      </c>
      <c r="H30" s="137">
        <f t="shared" si="2"/>
        <v>418.60646100000002</v>
      </c>
      <c r="I30" s="148">
        <f t="shared" si="4"/>
        <v>0</v>
      </c>
      <c r="J30" s="147">
        <f>IFERROR(VLOOKUP(B30,Лист1!B26:H867,7,0),0)</f>
        <v>0</v>
      </c>
      <c r="K30" s="147">
        <f>IFERROR(VLOOKUP(B30,Лист1!B26:I83,8,0),0)</f>
        <v>0</v>
      </c>
      <c r="L30" s="44"/>
    </row>
    <row r="31" spans="1:12" ht="30" customHeight="1" x14ac:dyDescent="0.2">
      <c r="A31" s="45"/>
      <c r="B31" s="120" t="s">
        <v>206</v>
      </c>
      <c r="C31" s="124" t="s">
        <v>207</v>
      </c>
      <c r="D31" s="142"/>
      <c r="E31" s="125">
        <v>8.6</v>
      </c>
      <c r="F31" s="121">
        <v>16</v>
      </c>
      <c r="G31" s="134">
        <f>VLOOKUP(B31,Лист1!B27:E84,4,0)</f>
        <v>723.32999999999993</v>
      </c>
      <c r="H31" s="137">
        <f t="shared" si="2"/>
        <v>723.32999999999993</v>
      </c>
      <c r="I31" s="148">
        <f t="shared" si="4"/>
        <v>0</v>
      </c>
      <c r="J31" s="147">
        <f>IFERROR(VLOOKUP(B31,Лист1!B27:H868,7,0),0)</f>
        <v>0</v>
      </c>
      <c r="K31" s="147">
        <f>IFERROR(VLOOKUP(B31,Лист1!B27:I84,8,0),0)</f>
        <v>0</v>
      </c>
      <c r="L31" s="44"/>
    </row>
    <row r="32" spans="1:12" ht="30" customHeight="1" x14ac:dyDescent="0.2">
      <c r="A32" s="45"/>
      <c r="B32" s="120" t="s">
        <v>208</v>
      </c>
      <c r="C32" s="124" t="s">
        <v>209</v>
      </c>
      <c r="D32" s="142"/>
      <c r="E32" s="125">
        <v>10.3</v>
      </c>
      <c r="F32" s="121">
        <v>12</v>
      </c>
      <c r="G32" s="134">
        <f>VLOOKUP(B32,Лист1!B28:E85,4,0)</f>
        <v>891.16569359999994</v>
      </c>
      <c r="H32" s="137">
        <f t="shared" si="2"/>
        <v>891.16569359999994</v>
      </c>
      <c r="I32" s="148">
        <f t="shared" si="4"/>
        <v>0</v>
      </c>
      <c r="J32" s="147">
        <f>IFERROR(VLOOKUP(B32,Лист1!B28:H869,7,0),0)</f>
        <v>0</v>
      </c>
      <c r="K32" s="147">
        <f>IFERROR(VLOOKUP(B32,Лист1!B28:I85,8,0),0)</f>
        <v>0</v>
      </c>
      <c r="L32" s="44"/>
    </row>
    <row r="33" spans="1:12" ht="30" customHeight="1" x14ac:dyDescent="0.2">
      <c r="A33" s="45"/>
      <c r="B33" s="120" t="s">
        <v>210</v>
      </c>
      <c r="C33" s="124" t="s">
        <v>211</v>
      </c>
      <c r="D33" s="142"/>
      <c r="E33" s="125">
        <v>12.3</v>
      </c>
      <c r="F33" s="121">
        <v>8</v>
      </c>
      <c r="G33" s="134">
        <f>VLOOKUP(B33,Лист1!B29:E86,4,0)</f>
        <v>1309.5613440000002</v>
      </c>
      <c r="H33" s="137">
        <f t="shared" si="2"/>
        <v>1309.5613440000002</v>
      </c>
      <c r="I33" s="148">
        <f t="shared" si="4"/>
        <v>0</v>
      </c>
      <c r="J33" s="147">
        <f>IFERROR(VLOOKUP(B33,Лист1!B29:H870,7,0),0)</f>
        <v>0</v>
      </c>
      <c r="K33" s="147">
        <f>IFERROR(VLOOKUP(B33,Лист1!B29:I86,8,0),0)</f>
        <v>0</v>
      </c>
      <c r="L33" s="44"/>
    </row>
    <row r="34" spans="1:12" ht="30" customHeight="1" thickBot="1" x14ac:dyDescent="0.25">
      <c r="A34" s="45"/>
      <c r="B34" s="120" t="s">
        <v>212</v>
      </c>
      <c r="C34" s="124" t="s">
        <v>213</v>
      </c>
      <c r="D34" s="143"/>
      <c r="E34" s="125">
        <v>15.1</v>
      </c>
      <c r="F34" s="121">
        <v>4</v>
      </c>
      <c r="G34" s="134">
        <f>VLOOKUP(B34,Лист1!B30:E87,4,0)</f>
        <v>2018.4202584</v>
      </c>
      <c r="H34" s="137">
        <f t="shared" si="2"/>
        <v>2018.4202584</v>
      </c>
      <c r="I34" s="148">
        <f t="shared" si="4"/>
        <v>0</v>
      </c>
      <c r="J34" s="147">
        <f>IFERROR(VLOOKUP(B34,Лист1!B30:H871,7,0),0)</f>
        <v>0</v>
      </c>
      <c r="K34" s="147">
        <f>IFERROR(VLOOKUP(B34,Лист1!B30:I87,8,0),0)</f>
        <v>0</v>
      </c>
      <c r="L34" s="44"/>
    </row>
    <row r="35" spans="1:12" ht="4.95" customHeight="1" thickBot="1" x14ac:dyDescent="0.25">
      <c r="A35" s="47"/>
      <c r="B35" s="50"/>
      <c r="C35" s="48"/>
      <c r="D35" s="49"/>
      <c r="E35" s="48"/>
      <c r="F35" s="48"/>
      <c r="G35" s="135"/>
      <c r="H35" s="140"/>
      <c r="I35" s="150"/>
      <c r="J35" s="154"/>
      <c r="K35" s="154"/>
      <c r="L35" s="44"/>
    </row>
    <row r="36" spans="1:12" ht="30" customHeight="1" x14ac:dyDescent="0.2">
      <c r="A36" s="45"/>
      <c r="B36" s="120" t="s">
        <v>214</v>
      </c>
      <c r="C36" s="124" t="s">
        <v>215</v>
      </c>
      <c r="D36" s="141"/>
      <c r="E36" s="125">
        <v>3.4</v>
      </c>
      <c r="F36" s="121">
        <v>120</v>
      </c>
      <c r="G36" s="134">
        <f>VLOOKUP(B36,Лист1!B32:E89,4,0)</f>
        <v>75.154500000000013</v>
      </c>
      <c r="H36" s="137">
        <f t="shared" si="2"/>
        <v>75.154500000000013</v>
      </c>
      <c r="I36" s="148">
        <f t="shared" ref="I36:I44" si="5">D36*H36</f>
        <v>0</v>
      </c>
      <c r="J36" s="147">
        <f>IFERROR(VLOOKUP(B36,Лист1!B32:H873,7,0),0)</f>
        <v>0</v>
      </c>
      <c r="K36" s="147">
        <f>IFERROR(VLOOKUP(B36,Лист1!B32:I89,8,0),0)</f>
        <v>0</v>
      </c>
      <c r="L36" s="44"/>
    </row>
    <row r="37" spans="1:12" ht="30" customHeight="1" x14ac:dyDescent="0.2">
      <c r="A37" s="373"/>
      <c r="B37" s="120" t="s">
        <v>216</v>
      </c>
      <c r="C37" s="124" t="s">
        <v>217</v>
      </c>
      <c r="D37" s="142"/>
      <c r="E37" s="125">
        <v>4.2</v>
      </c>
      <c r="F37" s="121">
        <v>80</v>
      </c>
      <c r="G37" s="134">
        <f>VLOOKUP(B37,Лист1!B33:E90,4,0)</f>
        <v>110.979</v>
      </c>
      <c r="H37" s="137">
        <f t="shared" si="2"/>
        <v>110.979</v>
      </c>
      <c r="I37" s="148">
        <f t="shared" si="5"/>
        <v>0</v>
      </c>
      <c r="J37" s="147">
        <f>IFERROR(VLOOKUP(B37,Лист1!B33:H874,7,0),0)</f>
        <v>0</v>
      </c>
      <c r="K37" s="147">
        <f>IFERROR(VLOOKUP(B37,Лист1!B33:I90,8,0),0)</f>
        <v>0</v>
      </c>
      <c r="L37" s="44"/>
    </row>
    <row r="38" spans="1:12" ht="30" customHeight="1" x14ac:dyDescent="0.2">
      <c r="A38" s="373"/>
      <c r="B38" s="120" t="s">
        <v>218</v>
      </c>
      <c r="C38" s="124" t="s">
        <v>219</v>
      </c>
      <c r="D38" s="142"/>
      <c r="E38" s="125">
        <v>5.4</v>
      </c>
      <c r="F38" s="121">
        <v>60</v>
      </c>
      <c r="G38" s="134">
        <f>VLOOKUP(B38,Лист1!B34:E91,4,0)</f>
        <v>185.87699999999998</v>
      </c>
      <c r="H38" s="137">
        <f t="shared" si="2"/>
        <v>185.87699999999998</v>
      </c>
      <c r="I38" s="148">
        <f t="shared" si="5"/>
        <v>0</v>
      </c>
      <c r="J38" s="147">
        <f>IFERROR(VLOOKUP(B38,Лист1!B34:H875,7,0),0)</f>
        <v>0</v>
      </c>
      <c r="K38" s="147">
        <f>IFERROR(VLOOKUP(B38,Лист1!B34:I91,8,0),0)</f>
        <v>0</v>
      </c>
      <c r="L38" s="44"/>
    </row>
    <row r="39" spans="1:12" ht="30" customHeight="1" x14ac:dyDescent="0.2">
      <c r="A39" s="373"/>
      <c r="B39" s="120" t="s">
        <v>220</v>
      </c>
      <c r="C39" s="124" t="s">
        <v>221</v>
      </c>
      <c r="D39" s="142"/>
      <c r="E39" s="125">
        <v>6.7</v>
      </c>
      <c r="F39" s="121">
        <v>40</v>
      </c>
      <c r="G39" s="134">
        <f>VLOOKUP(B39,Лист1!B35:E92,4,0)</f>
        <v>314.64</v>
      </c>
      <c r="H39" s="137">
        <f t="shared" si="2"/>
        <v>314.64</v>
      </c>
      <c r="I39" s="148">
        <f t="shared" si="5"/>
        <v>0</v>
      </c>
      <c r="J39" s="147">
        <f>IFERROR(VLOOKUP(B39,Лист1!B35:H876,7,0),0)</f>
        <v>0</v>
      </c>
      <c r="K39" s="147">
        <f>IFERROR(VLOOKUP(B39,Лист1!B35:I92,8,0),0)</f>
        <v>0</v>
      </c>
      <c r="L39" s="44"/>
    </row>
    <row r="40" spans="1:12" ht="30" customHeight="1" x14ac:dyDescent="0.2">
      <c r="A40" s="373"/>
      <c r="B40" s="120" t="s">
        <v>222</v>
      </c>
      <c r="C40" s="124" t="s">
        <v>223</v>
      </c>
      <c r="D40" s="142"/>
      <c r="E40" s="125">
        <v>8.3000000000000007</v>
      </c>
      <c r="F40" s="121">
        <v>24</v>
      </c>
      <c r="G40" s="134">
        <f>VLOOKUP(B40,Лист1!B36:E93,4,0)</f>
        <v>482.22</v>
      </c>
      <c r="H40" s="137">
        <f t="shared" si="2"/>
        <v>482.22</v>
      </c>
      <c r="I40" s="148">
        <f t="shared" si="5"/>
        <v>0</v>
      </c>
      <c r="J40" s="147">
        <f>IFERROR(VLOOKUP(B40,Лист1!B36:H877,7,0),0)</f>
        <v>0</v>
      </c>
      <c r="K40" s="147">
        <f>IFERROR(VLOOKUP(B40,Лист1!B36:I93,8,0),0)</f>
        <v>0</v>
      </c>
      <c r="L40" s="44"/>
    </row>
    <row r="41" spans="1:12" ht="30" customHeight="1" x14ac:dyDescent="0.2">
      <c r="A41" s="45"/>
      <c r="B41" s="120" t="s">
        <v>224</v>
      </c>
      <c r="C41" s="124" t="s">
        <v>225</v>
      </c>
      <c r="D41" s="142"/>
      <c r="E41" s="125">
        <v>10.5</v>
      </c>
      <c r="F41" s="121">
        <v>16</v>
      </c>
      <c r="G41" s="134">
        <f>VLOOKUP(B41,Лист1!B37:E94,4,0)</f>
        <v>759.24</v>
      </c>
      <c r="H41" s="137">
        <f t="shared" si="2"/>
        <v>759.24</v>
      </c>
      <c r="I41" s="148">
        <f t="shared" si="5"/>
        <v>0</v>
      </c>
      <c r="J41" s="147">
        <f>IFERROR(VLOOKUP(B41,Лист1!B37:H878,7,0),0)</f>
        <v>0</v>
      </c>
      <c r="K41" s="147">
        <f>IFERROR(VLOOKUP(B41,Лист1!B37:I94,8,0),0)</f>
        <v>0</v>
      </c>
      <c r="L41" s="44"/>
    </row>
    <row r="42" spans="1:12" ht="30" customHeight="1" x14ac:dyDescent="0.2">
      <c r="A42" s="45"/>
      <c r="B42" s="120" t="s">
        <v>226</v>
      </c>
      <c r="C42" s="124" t="s">
        <v>227</v>
      </c>
      <c r="D42" s="142"/>
      <c r="E42" s="125">
        <v>12.5</v>
      </c>
      <c r="F42" s="121">
        <v>12</v>
      </c>
      <c r="G42" s="134">
        <f>VLOOKUP(B42,Лист1!B38:E95,4,0)</f>
        <v>1053.2675790000003</v>
      </c>
      <c r="H42" s="137">
        <f t="shared" si="2"/>
        <v>1053.2675790000003</v>
      </c>
      <c r="I42" s="148">
        <f t="shared" si="5"/>
        <v>0</v>
      </c>
      <c r="J42" s="147">
        <f>IFERROR(VLOOKUP(B42,Лист1!B38:H879,7,0),0)</f>
        <v>0</v>
      </c>
      <c r="K42" s="147">
        <f>IFERROR(VLOOKUP(B42,Лист1!B38:I95,8,0),0)</f>
        <v>0</v>
      </c>
      <c r="L42" s="44"/>
    </row>
    <row r="43" spans="1:12" ht="30" customHeight="1" x14ac:dyDescent="0.2">
      <c r="A43" s="45"/>
      <c r="B43" s="120" t="s">
        <v>228</v>
      </c>
      <c r="C43" s="124" t="s">
        <v>229</v>
      </c>
      <c r="D43" s="142"/>
      <c r="E43" s="125">
        <v>15</v>
      </c>
      <c r="F43" s="121">
        <v>8</v>
      </c>
      <c r="G43" s="134">
        <f>VLOOKUP(B43,Лист1!B39:E96,4,0)</f>
        <v>1509.3449280000004</v>
      </c>
      <c r="H43" s="137">
        <f t="shared" si="2"/>
        <v>1509.3449280000004</v>
      </c>
      <c r="I43" s="148">
        <f t="shared" si="5"/>
        <v>0</v>
      </c>
      <c r="J43" s="147">
        <f>IFERROR(VLOOKUP(B43,Лист1!B39:H880,7,0),0)</f>
        <v>0</v>
      </c>
      <c r="K43" s="147">
        <f>IFERROR(VLOOKUP(B43,Лист1!B39:I96,8,0),0)</f>
        <v>0</v>
      </c>
      <c r="L43" s="44"/>
    </row>
    <row r="44" spans="1:12" ht="30" customHeight="1" thickBot="1" x14ac:dyDescent="0.25">
      <c r="A44" s="45"/>
      <c r="B44" s="120" t="s">
        <v>230</v>
      </c>
      <c r="C44" s="124" t="s">
        <v>231</v>
      </c>
      <c r="D44" s="143"/>
      <c r="E44" s="125">
        <v>18.3</v>
      </c>
      <c r="F44" s="121">
        <v>4</v>
      </c>
      <c r="G44" s="134">
        <f>VLOOKUP(B44,Лист1!B40:E97,4,0)</f>
        <v>2287.4211359999999</v>
      </c>
      <c r="H44" s="137">
        <f t="shared" si="2"/>
        <v>2287.4211359999999</v>
      </c>
      <c r="I44" s="148">
        <f t="shared" si="5"/>
        <v>0</v>
      </c>
      <c r="J44" s="147">
        <f>IFERROR(VLOOKUP(B44,Лист1!B40:H881,7,0),0)</f>
        <v>0</v>
      </c>
      <c r="K44" s="147">
        <f>IFERROR(VLOOKUP(B44,Лист1!B40:I97,8,0),0)</f>
        <v>0</v>
      </c>
      <c r="L44" s="44"/>
    </row>
    <row r="45" spans="1:12" ht="4.95" customHeight="1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2"/>
      <c r="K45" s="30"/>
    </row>
    <row r="48" spans="1:12" x14ac:dyDescent="0.25">
      <c r="B48" s="33"/>
    </row>
  </sheetData>
  <sheetProtection algorithmName="SHA-512" hashValue="XB4hmSjRFLnQDEplcuaqINmMttFD+eJ0HYVFsWjYn1b0D7pEyzvDs+p6z5fZKJO33wJxSoVVfPIvxTgmUuLHgg==" saltValue="+p2c9DMjBwttzI+Yf2W7Mg==" spinCount="100000" sheet="1" formatCells="0" formatColumns="0" formatRows="0" insertColumns="0" insertRows="0" insertHyperlinks="0" deleteColumns="0" deleteRows="0" sort="0" autoFilter="0" pivotTables="0"/>
  <mergeCells count="7">
    <mergeCell ref="A37:A40"/>
    <mergeCell ref="I2:I4"/>
    <mergeCell ref="J2:J4"/>
    <mergeCell ref="K2:K4"/>
    <mergeCell ref="A6:A9"/>
    <mergeCell ref="H2:H4"/>
    <mergeCell ref="A27:A30"/>
  </mergeCells>
  <conditionalFormatting sqref="I6:K14">
    <cfRule type="cellIs" dxfId="21" priority="7" operator="equal">
      <formula>0</formula>
    </cfRule>
  </conditionalFormatting>
  <conditionalFormatting sqref="I16:I24">
    <cfRule type="cellIs" dxfId="20" priority="6" operator="equal">
      <formula>0</formula>
    </cfRule>
  </conditionalFormatting>
  <conditionalFormatting sqref="I26:I34">
    <cfRule type="cellIs" dxfId="19" priority="5" operator="equal">
      <formula>0</formula>
    </cfRule>
  </conditionalFormatting>
  <conditionalFormatting sqref="I36:I44">
    <cfRule type="cellIs" dxfId="18" priority="4" operator="equal">
      <formula>0</formula>
    </cfRule>
  </conditionalFormatting>
  <conditionalFormatting sqref="J16:K24">
    <cfRule type="cellIs" dxfId="17" priority="3" operator="equal">
      <formula>0</formula>
    </cfRule>
  </conditionalFormatting>
  <conditionalFormatting sqref="J26:K34">
    <cfRule type="cellIs" dxfId="16" priority="2" operator="equal">
      <formula>0</formula>
    </cfRule>
  </conditionalFormatting>
  <conditionalFormatting sqref="J36:K44">
    <cfRule type="cellIs" dxfId="15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M172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34" sqref="C34"/>
    </sheetView>
  </sheetViews>
  <sheetFormatPr defaultColWidth="21.42578125" defaultRowHeight="13.8" x14ac:dyDescent="0.2"/>
  <cols>
    <col min="1" max="1" width="20.7109375" style="52" customWidth="1"/>
    <col min="2" max="2" width="25.7109375" style="23" customWidth="1"/>
    <col min="3" max="3" width="70.7109375" style="23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1.42578125" style="23"/>
  </cols>
  <sheetData>
    <row r="1" spans="1:13" s="4" customFormat="1" ht="6" customHeight="1" x14ac:dyDescent="0.2">
      <c r="A1" s="11"/>
      <c r="J1" s="12"/>
    </row>
    <row r="2" spans="1:13" s="4" customFormat="1" ht="16.2" customHeight="1" x14ac:dyDescent="0.25">
      <c r="A2" s="1"/>
      <c r="B2" s="18"/>
      <c r="C2" s="285"/>
      <c r="D2" s="15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15"/>
      <c r="M2" s="13"/>
    </row>
    <row r="3" spans="1:13" s="4" customFormat="1" ht="16.2" customHeight="1" x14ac:dyDescent="0.25">
      <c r="A3" s="1"/>
      <c r="C3" s="287" t="str">
        <f>Содержание!B40</f>
        <v>Цены указаны с НДС</v>
      </c>
      <c r="D3" s="15"/>
      <c r="G3" s="16"/>
      <c r="H3" s="370"/>
      <c r="I3" s="368"/>
      <c r="J3" s="368"/>
      <c r="K3" s="368"/>
    </row>
    <row r="4" spans="1:13" s="4" customFormat="1" ht="6" customHeight="1" thickBot="1" x14ac:dyDescent="0.3">
      <c r="A4" s="1"/>
      <c r="B4" s="5"/>
      <c r="C4" s="15"/>
      <c r="D4" s="15"/>
      <c r="E4" s="5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117" t="s">
        <v>1183</v>
      </c>
      <c r="D5" s="118" t="s">
        <v>1178</v>
      </c>
      <c r="E5" s="117" t="s">
        <v>1175</v>
      </c>
      <c r="F5" s="117" t="s">
        <v>1176</v>
      </c>
      <c r="G5" s="130" t="s">
        <v>1177</v>
      </c>
      <c r="H5" s="219">
        <f>Содержание!F14</f>
        <v>0</v>
      </c>
      <c r="I5" s="220">
        <f>SUM(I6:I169)</f>
        <v>0</v>
      </c>
      <c r="J5" s="129">
        <f>SUM(J6:J169)</f>
        <v>0</v>
      </c>
      <c r="K5" s="132">
        <f>SUM(K6:K169)</f>
        <v>0</v>
      </c>
    </row>
    <row r="6" spans="1:13" ht="30" customHeight="1" x14ac:dyDescent="0.2">
      <c r="A6" s="373"/>
      <c r="B6" s="120" t="s">
        <v>82</v>
      </c>
      <c r="C6" s="211" t="s">
        <v>232</v>
      </c>
      <c r="D6" s="215"/>
      <c r="E6" s="213"/>
      <c r="F6" s="205"/>
      <c r="G6" s="206">
        <f>VLOOKUP(B6,Лист1!B60:E222,4,0)</f>
        <v>184.07209499999999</v>
      </c>
      <c r="H6" s="218">
        <f t="shared" ref="H6:H11" si="0">G6-G6*$H$5</f>
        <v>184.07209499999999</v>
      </c>
      <c r="I6" s="147">
        <f t="shared" ref="I6:I11" si="1">D6*H6</f>
        <v>0</v>
      </c>
      <c r="J6" s="147">
        <f>VLOOKUP(C6,Лист1!C60:H231,6,0)</f>
        <v>0</v>
      </c>
      <c r="K6" s="147">
        <f>VLOOKUP(C6,Лист1!C60:I289,7,0)</f>
        <v>0</v>
      </c>
      <c r="L6" s="44"/>
    </row>
    <row r="7" spans="1:13" ht="30" customHeight="1" x14ac:dyDescent="0.2">
      <c r="A7" s="373"/>
      <c r="B7" s="120" t="s">
        <v>83</v>
      </c>
      <c r="C7" s="211" t="s">
        <v>233</v>
      </c>
      <c r="D7" s="217"/>
      <c r="E7" s="213">
        <v>5</v>
      </c>
      <c r="F7" s="205">
        <v>90</v>
      </c>
      <c r="G7" s="206">
        <f>VLOOKUP(B7,Лист1!B61:E223,4,0)</f>
        <v>181.5622425</v>
      </c>
      <c r="H7" s="207">
        <f t="shared" si="0"/>
        <v>181.5622425</v>
      </c>
      <c r="I7" s="149">
        <f t="shared" si="1"/>
        <v>0</v>
      </c>
      <c r="J7" s="149">
        <f>VLOOKUP(C7,Лист1!C61:H232,6,0)</f>
        <v>0</v>
      </c>
      <c r="K7" s="149">
        <f>VLOOKUP(C7,Лист1!C61:I290,7,0)</f>
        <v>0</v>
      </c>
      <c r="L7" s="44"/>
    </row>
    <row r="8" spans="1:13" ht="30" customHeight="1" x14ac:dyDescent="0.2">
      <c r="A8" s="373"/>
      <c r="B8" s="120" t="s">
        <v>84</v>
      </c>
      <c r="C8" s="211" t="s">
        <v>234</v>
      </c>
      <c r="D8" s="217"/>
      <c r="E8" s="213">
        <v>6</v>
      </c>
      <c r="F8" s="205">
        <v>54</v>
      </c>
      <c r="G8" s="206">
        <f>VLOOKUP(B8,Лист1!B62:E224,4,0)</f>
        <v>206.53893000000002</v>
      </c>
      <c r="H8" s="207">
        <f t="shared" si="0"/>
        <v>206.53893000000002</v>
      </c>
      <c r="I8" s="149">
        <f t="shared" si="1"/>
        <v>0</v>
      </c>
      <c r="J8" s="149">
        <f>VLOOKUP(C8,Лист1!C62:H233,6,0)</f>
        <v>0</v>
      </c>
      <c r="K8" s="149">
        <f>VLOOKUP(C8,Лист1!C62:I291,7,0)</f>
        <v>0</v>
      </c>
      <c r="L8" s="44"/>
    </row>
    <row r="9" spans="1:13" ht="30" customHeight="1" x14ac:dyDescent="0.2">
      <c r="A9" s="373"/>
      <c r="B9" s="120" t="s">
        <v>85</v>
      </c>
      <c r="C9" s="211" t="s">
        <v>235</v>
      </c>
      <c r="D9" s="217"/>
      <c r="E9" s="213">
        <v>4</v>
      </c>
      <c r="F9" s="205">
        <v>32</v>
      </c>
      <c r="G9" s="206">
        <f>VLOOKUP(B9,Лист1!B63:E225,4,0)</f>
        <v>305.54408249999994</v>
      </c>
      <c r="H9" s="207">
        <f t="shared" si="0"/>
        <v>305.54408249999994</v>
      </c>
      <c r="I9" s="149">
        <f t="shared" si="1"/>
        <v>0</v>
      </c>
      <c r="J9" s="149">
        <f>VLOOKUP(C9,Лист1!C63:H234,6,0)</f>
        <v>0</v>
      </c>
      <c r="K9" s="149">
        <f>VLOOKUP(C9,Лист1!C63:I292,7,0)</f>
        <v>0</v>
      </c>
      <c r="L9" s="44"/>
    </row>
    <row r="10" spans="1:13" ht="30" customHeight="1" x14ac:dyDescent="0.2">
      <c r="A10" s="53"/>
      <c r="B10" s="120" t="s">
        <v>86</v>
      </c>
      <c r="C10" s="211" t="s">
        <v>236</v>
      </c>
      <c r="D10" s="217"/>
      <c r="E10" s="213">
        <v>2</v>
      </c>
      <c r="F10" s="205">
        <v>18</v>
      </c>
      <c r="G10" s="206">
        <f>VLOOKUP(B10,Лист1!B64:E226,4,0)</f>
        <v>521.58633750000001</v>
      </c>
      <c r="H10" s="207">
        <f t="shared" si="0"/>
        <v>521.58633750000001</v>
      </c>
      <c r="I10" s="149">
        <f t="shared" si="1"/>
        <v>0</v>
      </c>
      <c r="J10" s="149">
        <f>VLOOKUP(C10,Лист1!C64:H235,6,0)</f>
        <v>0</v>
      </c>
      <c r="K10" s="149">
        <f>VLOOKUP(C10,Лист1!C64:I293,7,0)</f>
        <v>0</v>
      </c>
      <c r="L10" s="44"/>
      <c r="M10" s="46"/>
    </row>
    <row r="11" spans="1:13" ht="30" customHeight="1" thickBot="1" x14ac:dyDescent="0.25">
      <c r="A11" s="53"/>
      <c r="B11" s="120" t="s">
        <v>87</v>
      </c>
      <c r="C11" s="211" t="s">
        <v>237</v>
      </c>
      <c r="D11" s="216"/>
      <c r="E11" s="213"/>
      <c r="F11" s="205"/>
      <c r="G11" s="206">
        <f>VLOOKUP(B11,Лист1!B65:E227,4,0)</f>
        <v>814.31311499999981</v>
      </c>
      <c r="H11" s="207">
        <f t="shared" si="0"/>
        <v>814.31311499999981</v>
      </c>
      <c r="I11" s="149">
        <f t="shared" si="1"/>
        <v>0</v>
      </c>
      <c r="J11" s="149">
        <f>VLOOKUP(C11,Лист1!C65:H236,6,0)</f>
        <v>0</v>
      </c>
      <c r="K11" s="149">
        <f>VLOOKUP(C11,Лист1!C65:I294,7,0)</f>
        <v>0</v>
      </c>
      <c r="L11" s="44"/>
    </row>
    <row r="12" spans="1:13" ht="4.95" customHeight="1" thickBot="1" x14ac:dyDescent="0.25">
      <c r="A12" s="54"/>
      <c r="B12" s="172"/>
      <c r="C12" s="173"/>
      <c r="D12" s="174"/>
      <c r="E12" s="175"/>
      <c r="F12" s="175"/>
      <c r="G12" s="176"/>
      <c r="H12" s="177"/>
      <c r="I12" s="123"/>
      <c r="J12" s="123"/>
      <c r="K12" s="123"/>
      <c r="L12" s="44"/>
    </row>
    <row r="13" spans="1:13" ht="30" customHeight="1" x14ac:dyDescent="0.2">
      <c r="A13" s="53"/>
      <c r="B13" s="120" t="s">
        <v>9</v>
      </c>
      <c r="C13" s="211" t="s">
        <v>238</v>
      </c>
      <c r="D13" s="215"/>
      <c r="E13" s="213">
        <v>100</v>
      </c>
      <c r="F13" s="205">
        <v>1400</v>
      </c>
      <c r="G13" s="206">
        <f>VLOOKUP(C13,Лист1!C60:E297,3,0)</f>
        <v>5.4548999999999994</v>
      </c>
      <c r="H13" s="207">
        <f t="shared" ref="H13:H21" si="2">G13-G13*$H$5</f>
        <v>5.4548999999999994</v>
      </c>
      <c r="I13" s="149">
        <f t="shared" ref="I13:I21" si="3">D13*H13</f>
        <v>0</v>
      </c>
      <c r="J13" s="149">
        <f>VLOOKUP(C13,Лист1!C60:H251,6,0)</f>
        <v>0</v>
      </c>
      <c r="K13" s="208">
        <f>VLOOKUP(C13,Лист1!C43:I255,7,0)</f>
        <v>0</v>
      </c>
      <c r="L13" s="44"/>
    </row>
    <row r="14" spans="1:13" ht="30" customHeight="1" x14ac:dyDescent="0.2">
      <c r="A14" s="53"/>
      <c r="B14" s="120" t="s">
        <v>10</v>
      </c>
      <c r="C14" s="211" t="s">
        <v>239</v>
      </c>
      <c r="D14" s="217"/>
      <c r="E14" s="213">
        <v>50</v>
      </c>
      <c r="F14" s="205">
        <v>800</v>
      </c>
      <c r="G14" s="206">
        <f>VLOOKUP(C14,Лист1!C61:E298,3,0)</f>
        <v>8.2815300000000001</v>
      </c>
      <c r="H14" s="207">
        <f t="shared" si="2"/>
        <v>8.2815300000000001</v>
      </c>
      <c r="I14" s="149">
        <f t="shared" si="3"/>
        <v>0</v>
      </c>
      <c r="J14" s="149">
        <f>VLOOKUP(C14,Лист1!C61:H252,6,0)</f>
        <v>0</v>
      </c>
      <c r="K14" s="208">
        <f>VLOOKUP(C14,Лист1!C44:I256,7,0)</f>
        <v>0</v>
      </c>
      <c r="L14" s="44"/>
    </row>
    <row r="15" spans="1:13" ht="30" customHeight="1" x14ac:dyDescent="0.2">
      <c r="A15" s="53"/>
      <c r="B15" s="120" t="s">
        <v>11</v>
      </c>
      <c r="C15" s="211" t="s">
        <v>240</v>
      </c>
      <c r="D15" s="217"/>
      <c r="E15" s="213">
        <v>50</v>
      </c>
      <c r="F15" s="205">
        <v>500</v>
      </c>
      <c r="G15" s="206">
        <f>VLOOKUP(C15,Лист1!C62:E299,3,0)</f>
        <v>15.218999999999999</v>
      </c>
      <c r="H15" s="207">
        <f t="shared" si="2"/>
        <v>15.218999999999999</v>
      </c>
      <c r="I15" s="149">
        <f t="shared" si="3"/>
        <v>0</v>
      </c>
      <c r="J15" s="149">
        <f>VLOOKUP(C15,Лист1!C62:H253,6,0)</f>
        <v>0</v>
      </c>
      <c r="K15" s="208">
        <f>VLOOKUP(C15,Лист1!C45:I257,7,0)</f>
        <v>0</v>
      </c>
      <c r="L15" s="44"/>
    </row>
    <row r="16" spans="1:13" ht="30" customHeight="1" x14ac:dyDescent="0.2">
      <c r="A16" s="53"/>
      <c r="B16" s="120" t="s">
        <v>12</v>
      </c>
      <c r="C16" s="211" t="s">
        <v>241</v>
      </c>
      <c r="D16" s="217"/>
      <c r="E16" s="213">
        <v>25</v>
      </c>
      <c r="F16" s="205">
        <v>300</v>
      </c>
      <c r="G16" s="206">
        <f>VLOOKUP(C16,Лист1!C63:E300,3,0)</f>
        <v>30.756231</v>
      </c>
      <c r="H16" s="207">
        <f t="shared" si="2"/>
        <v>30.756231</v>
      </c>
      <c r="I16" s="149">
        <f t="shared" si="3"/>
        <v>0</v>
      </c>
      <c r="J16" s="149">
        <f>VLOOKUP(C16,Лист1!C63:H254,6,0)</f>
        <v>0</v>
      </c>
      <c r="K16" s="208">
        <f>VLOOKUP(C16,Лист1!C46:I258,7,0)</f>
        <v>0</v>
      </c>
      <c r="L16" s="44"/>
    </row>
    <row r="17" spans="1:12" ht="30" customHeight="1" x14ac:dyDescent="0.2">
      <c r="A17" s="53"/>
      <c r="B17" s="120" t="s">
        <v>13</v>
      </c>
      <c r="C17" s="211" t="s">
        <v>242</v>
      </c>
      <c r="D17" s="217"/>
      <c r="E17" s="213">
        <v>20</v>
      </c>
      <c r="F17" s="205">
        <v>160</v>
      </c>
      <c r="G17" s="206">
        <f>VLOOKUP(C17,Лист1!C64:E301,3,0)</f>
        <v>59.760737999999989</v>
      </c>
      <c r="H17" s="207">
        <f t="shared" si="2"/>
        <v>59.760737999999989</v>
      </c>
      <c r="I17" s="149">
        <f t="shared" si="3"/>
        <v>0</v>
      </c>
      <c r="J17" s="149">
        <f>VLOOKUP(C17,Лист1!C64:H255,6,0)</f>
        <v>0</v>
      </c>
      <c r="K17" s="208">
        <f>VLOOKUP(C17,Лист1!C47:I259,7,0)</f>
        <v>0</v>
      </c>
      <c r="L17" s="44"/>
    </row>
    <row r="18" spans="1:12" ht="30" customHeight="1" x14ac:dyDescent="0.2">
      <c r="A18" s="53"/>
      <c r="B18" s="120" t="s">
        <v>14</v>
      </c>
      <c r="C18" s="211" t="s">
        <v>243</v>
      </c>
      <c r="D18" s="217"/>
      <c r="E18" s="213">
        <v>10</v>
      </c>
      <c r="F18" s="205">
        <v>80</v>
      </c>
      <c r="G18" s="206">
        <f>VLOOKUP(C18,Лист1!C65:E302,3,0)</f>
        <v>102.610602</v>
      </c>
      <c r="H18" s="207">
        <f t="shared" si="2"/>
        <v>102.610602</v>
      </c>
      <c r="I18" s="149">
        <f t="shared" si="3"/>
        <v>0</v>
      </c>
      <c r="J18" s="149">
        <f>VLOOKUP(C18,Лист1!C65:H256,6,0)</f>
        <v>0</v>
      </c>
      <c r="K18" s="208">
        <f>VLOOKUP(C18,Лист1!C48:I260,7,0)</f>
        <v>0</v>
      </c>
      <c r="L18" s="44"/>
    </row>
    <row r="19" spans="1:12" ht="30" customHeight="1" x14ac:dyDescent="0.2">
      <c r="A19" s="53"/>
      <c r="B19" s="120" t="s">
        <v>106</v>
      </c>
      <c r="C19" s="211" t="s">
        <v>244</v>
      </c>
      <c r="D19" s="217"/>
      <c r="E19" s="213">
        <v>2</v>
      </c>
      <c r="F19" s="205">
        <v>54</v>
      </c>
      <c r="G19" s="206">
        <f>VLOOKUP(C19,Лист1!C66:E303,3,0)</f>
        <v>203.205456</v>
      </c>
      <c r="H19" s="207">
        <f t="shared" si="2"/>
        <v>203.205456</v>
      </c>
      <c r="I19" s="149">
        <f t="shared" si="3"/>
        <v>0</v>
      </c>
      <c r="J19" s="149">
        <f>VLOOKUP(C19,Лист1!C66:H257,6,0)</f>
        <v>0</v>
      </c>
      <c r="K19" s="208">
        <f>VLOOKUP(C19,Лист1!C49:I261,7,0)</f>
        <v>0</v>
      </c>
      <c r="L19" s="44"/>
    </row>
    <row r="20" spans="1:12" ht="30" customHeight="1" x14ac:dyDescent="0.2">
      <c r="A20" s="53"/>
      <c r="B20" s="120" t="s">
        <v>107</v>
      </c>
      <c r="C20" s="211" t="s">
        <v>245</v>
      </c>
      <c r="D20" s="217"/>
      <c r="E20" s="213">
        <v>2</v>
      </c>
      <c r="F20" s="205">
        <v>40</v>
      </c>
      <c r="G20" s="206">
        <f>VLOOKUP(C20,Лист1!C67:E304,3,0)</f>
        <v>325.13392799999997</v>
      </c>
      <c r="H20" s="207">
        <f t="shared" si="2"/>
        <v>325.13392799999997</v>
      </c>
      <c r="I20" s="149">
        <f t="shared" si="3"/>
        <v>0</v>
      </c>
      <c r="J20" s="149">
        <f>VLOOKUP(C20,Лист1!C67:H258,6,0)</f>
        <v>0</v>
      </c>
      <c r="K20" s="208">
        <f>VLOOKUP(C20,Лист1!C50:I262,7,0)</f>
        <v>0</v>
      </c>
      <c r="L20" s="44"/>
    </row>
    <row r="21" spans="1:12" ht="30" customHeight="1" thickBot="1" x14ac:dyDescent="0.25">
      <c r="A21" s="53"/>
      <c r="B21" s="120" t="s">
        <v>108</v>
      </c>
      <c r="C21" s="211" t="s">
        <v>246</v>
      </c>
      <c r="D21" s="216"/>
      <c r="E21" s="213">
        <v>1</v>
      </c>
      <c r="F21" s="205">
        <v>20</v>
      </c>
      <c r="G21" s="206">
        <f>VLOOKUP(C21,Лист1!C68:E305,3,0)</f>
        <v>609.38244000000009</v>
      </c>
      <c r="H21" s="207">
        <f t="shared" si="2"/>
        <v>609.38244000000009</v>
      </c>
      <c r="I21" s="149">
        <f t="shared" si="3"/>
        <v>0</v>
      </c>
      <c r="J21" s="149">
        <f>VLOOKUP(C21,Лист1!C68:H259,6,0)</f>
        <v>0</v>
      </c>
      <c r="K21" s="208">
        <f>VLOOKUP(C21,Лист1!C51:I263,7,0)</f>
        <v>0</v>
      </c>
      <c r="L21" s="44"/>
    </row>
    <row r="22" spans="1:12" ht="4.95" customHeight="1" thickBot="1" x14ac:dyDescent="0.25">
      <c r="A22" s="54"/>
      <c r="B22" s="172"/>
      <c r="C22" s="173"/>
      <c r="D22" s="174"/>
      <c r="E22" s="175"/>
      <c r="F22" s="175"/>
      <c r="G22" s="176"/>
      <c r="H22" s="177"/>
      <c r="I22" s="123"/>
      <c r="J22" s="123"/>
      <c r="K22" s="123"/>
      <c r="L22" s="44"/>
    </row>
    <row r="23" spans="1:12" ht="30" customHeight="1" x14ac:dyDescent="0.2">
      <c r="A23" s="53"/>
      <c r="B23" s="120" t="s">
        <v>145</v>
      </c>
      <c r="C23" s="211" t="s">
        <v>247</v>
      </c>
      <c r="D23" s="215"/>
      <c r="E23" s="213">
        <v>100</v>
      </c>
      <c r="F23" s="205">
        <v>1400</v>
      </c>
      <c r="G23" s="206">
        <f>VLOOKUP(C23,Лист1!C70:E307,3,0)</f>
        <v>4.8857093999999996</v>
      </c>
      <c r="H23" s="207">
        <f t="shared" ref="H23:H25" si="4">G23-G23*$H$5</f>
        <v>4.8857093999999996</v>
      </c>
      <c r="I23" s="149">
        <f>D23*H23</f>
        <v>0</v>
      </c>
      <c r="J23" s="149">
        <f>VLOOKUP(C23,Лист1!C70:H261,6,0)</f>
        <v>0</v>
      </c>
      <c r="K23" s="208">
        <f>VLOOKUP(C23,Лист1!C53:I265,7,0)</f>
        <v>0</v>
      </c>
      <c r="L23" s="44"/>
    </row>
    <row r="24" spans="1:12" ht="30" customHeight="1" x14ac:dyDescent="0.2">
      <c r="A24" s="53"/>
      <c r="B24" s="120" t="s">
        <v>146</v>
      </c>
      <c r="C24" s="211" t="s">
        <v>248</v>
      </c>
      <c r="D24" s="217"/>
      <c r="E24" s="213">
        <v>100</v>
      </c>
      <c r="F24" s="205">
        <v>1000</v>
      </c>
      <c r="G24" s="206">
        <f>VLOOKUP(C24,Лист1!C71:E308,3,0)</f>
        <v>7.2260667000000014</v>
      </c>
      <c r="H24" s="207">
        <f t="shared" si="4"/>
        <v>7.2260667000000014</v>
      </c>
      <c r="I24" s="149">
        <f>D24*H24</f>
        <v>0</v>
      </c>
      <c r="J24" s="149">
        <f>VLOOKUP(C24,Лист1!C71:H262,6,0)</f>
        <v>0</v>
      </c>
      <c r="K24" s="208">
        <f>VLOOKUP(C24,Лист1!C54:I266,7,0)</f>
        <v>0</v>
      </c>
      <c r="L24" s="44"/>
    </row>
    <row r="25" spans="1:12" ht="30" customHeight="1" thickBot="1" x14ac:dyDescent="0.25">
      <c r="A25" s="53"/>
      <c r="B25" s="120" t="s">
        <v>147</v>
      </c>
      <c r="C25" s="211" t="s">
        <v>249</v>
      </c>
      <c r="D25" s="216"/>
      <c r="E25" s="213">
        <v>50</v>
      </c>
      <c r="F25" s="205">
        <v>700</v>
      </c>
      <c r="G25" s="206">
        <f>VLOOKUP(C25,Лист1!C72:E309,3,0)</f>
        <v>15.682102199999999</v>
      </c>
      <c r="H25" s="207">
        <f t="shared" si="4"/>
        <v>15.682102199999999</v>
      </c>
      <c r="I25" s="149">
        <f>D25*H25</f>
        <v>0</v>
      </c>
      <c r="J25" s="149">
        <f>VLOOKUP(C25,Лист1!C72:H263,6,0)</f>
        <v>0</v>
      </c>
      <c r="K25" s="208">
        <f>VLOOKUP(C25,Лист1!C55:I267,7,0)</f>
        <v>0</v>
      </c>
      <c r="L25" s="44"/>
    </row>
    <row r="26" spans="1:12" ht="4.95" customHeight="1" thickBot="1" x14ac:dyDescent="0.25">
      <c r="A26" s="54"/>
      <c r="B26" s="172"/>
      <c r="C26" s="178"/>
      <c r="D26" s="174"/>
      <c r="E26" s="175"/>
      <c r="F26" s="175"/>
      <c r="G26" s="176"/>
      <c r="H26" s="177"/>
      <c r="I26" s="123"/>
      <c r="J26" s="123"/>
      <c r="K26" s="123"/>
      <c r="L26" s="44"/>
    </row>
    <row r="27" spans="1:12" ht="30" customHeight="1" x14ac:dyDescent="0.2">
      <c r="A27" s="373"/>
      <c r="B27" s="120" t="s">
        <v>33</v>
      </c>
      <c r="C27" s="211" t="s">
        <v>250</v>
      </c>
      <c r="D27" s="215"/>
      <c r="E27" s="213">
        <v>100</v>
      </c>
      <c r="F27" s="205">
        <v>2000</v>
      </c>
      <c r="G27" s="206">
        <f>VLOOKUP(C27,Лист1!C74:E311,3,0)</f>
        <v>4.7435399999999994</v>
      </c>
      <c r="H27" s="207">
        <f t="shared" ref="H27:H35" si="5">G27-G27*$H$5</f>
        <v>4.7435399999999994</v>
      </c>
      <c r="I27" s="149">
        <f t="shared" ref="I27:I35" si="6">D27*H27</f>
        <v>0</v>
      </c>
      <c r="J27" s="149">
        <f>VLOOKUP(C27,Лист1!C74:H265,6,0)</f>
        <v>0</v>
      </c>
      <c r="K27" s="208">
        <f>VLOOKUP(C27,Лист1!C57:I269,7,0)</f>
        <v>0</v>
      </c>
      <c r="L27" s="44"/>
    </row>
    <row r="28" spans="1:12" ht="30" customHeight="1" x14ac:dyDescent="0.2">
      <c r="A28" s="373"/>
      <c r="B28" s="120" t="s">
        <v>34</v>
      </c>
      <c r="C28" s="211" t="s">
        <v>251</v>
      </c>
      <c r="D28" s="217"/>
      <c r="E28" s="213">
        <v>100</v>
      </c>
      <c r="F28" s="205">
        <v>1800</v>
      </c>
      <c r="G28" s="206">
        <f>VLOOKUP(C28,Лист1!C75:E312,3,0)</f>
        <v>3.7791000000000001</v>
      </c>
      <c r="H28" s="207">
        <f t="shared" si="5"/>
        <v>3.7791000000000001</v>
      </c>
      <c r="I28" s="149">
        <f t="shared" si="6"/>
        <v>0</v>
      </c>
      <c r="J28" s="149">
        <f>VLOOKUP(C28,Лист1!C75:H266,6,0)</f>
        <v>0</v>
      </c>
      <c r="K28" s="208">
        <f>VLOOKUP(C28,Лист1!C58:I270,7,0)</f>
        <v>0</v>
      </c>
      <c r="L28" s="44"/>
    </row>
    <row r="29" spans="1:12" ht="30" customHeight="1" x14ac:dyDescent="0.2">
      <c r="A29" s="373"/>
      <c r="B29" s="120" t="s">
        <v>35</v>
      </c>
      <c r="C29" s="211" t="s">
        <v>252</v>
      </c>
      <c r="D29" s="217"/>
      <c r="E29" s="213">
        <v>100</v>
      </c>
      <c r="F29" s="205">
        <v>1400</v>
      </c>
      <c r="G29" s="206">
        <f>VLOOKUP(C29,Лист1!C76:E313,3,0)</f>
        <v>5.1642000000000001</v>
      </c>
      <c r="H29" s="207">
        <f t="shared" si="5"/>
        <v>5.1642000000000001</v>
      </c>
      <c r="I29" s="149">
        <f t="shared" si="6"/>
        <v>0</v>
      </c>
      <c r="J29" s="149">
        <f>VLOOKUP(C29,Лист1!C76:H267,6,0)</f>
        <v>0</v>
      </c>
      <c r="K29" s="208">
        <f>VLOOKUP(C29,Лист1!C59:I271,7,0)</f>
        <v>0</v>
      </c>
      <c r="L29" s="44"/>
    </row>
    <row r="30" spans="1:12" ht="30" customHeight="1" x14ac:dyDescent="0.2">
      <c r="A30" s="373"/>
      <c r="B30" s="120" t="s">
        <v>36</v>
      </c>
      <c r="C30" s="211" t="s">
        <v>253</v>
      </c>
      <c r="D30" s="217"/>
      <c r="E30" s="213">
        <v>100</v>
      </c>
      <c r="F30" s="205">
        <v>1000</v>
      </c>
      <c r="G30" s="206">
        <f>VLOOKUP(C30,Лист1!C77:E314,3,0)</f>
        <v>7.0109999999999992</v>
      </c>
      <c r="H30" s="207">
        <f t="shared" si="5"/>
        <v>7.0109999999999992</v>
      </c>
      <c r="I30" s="149">
        <f t="shared" si="6"/>
        <v>0</v>
      </c>
      <c r="J30" s="149">
        <f>VLOOKUP(C30,Лист1!C77:H268,6,0)</f>
        <v>0</v>
      </c>
      <c r="K30" s="208">
        <f>VLOOKUP(C30,Лист1!C60:I272,7,0)</f>
        <v>0</v>
      </c>
      <c r="L30" s="44"/>
    </row>
    <row r="31" spans="1:12" ht="30" customHeight="1" x14ac:dyDescent="0.2">
      <c r="A31" s="53"/>
      <c r="B31" s="120" t="s">
        <v>37</v>
      </c>
      <c r="C31" s="211" t="s">
        <v>254</v>
      </c>
      <c r="D31" s="217"/>
      <c r="E31" s="213">
        <v>50</v>
      </c>
      <c r="F31" s="205">
        <v>600</v>
      </c>
      <c r="G31" s="206">
        <f>VLOOKUP(C31,Лист1!C78:E315,3,0)</f>
        <v>11.183399999999999</v>
      </c>
      <c r="H31" s="207">
        <f t="shared" si="5"/>
        <v>11.183399999999999</v>
      </c>
      <c r="I31" s="149">
        <f t="shared" si="6"/>
        <v>0</v>
      </c>
      <c r="J31" s="149">
        <f>VLOOKUP(C31,Лист1!C78:H269,6,0)</f>
        <v>0</v>
      </c>
      <c r="K31" s="208">
        <f>VLOOKUP(C31,Лист1!C61:I273,7,0)</f>
        <v>0</v>
      </c>
      <c r="L31" s="44"/>
    </row>
    <row r="32" spans="1:12" ht="30" customHeight="1" x14ac:dyDescent="0.2">
      <c r="A32" s="53"/>
      <c r="B32" s="120" t="s">
        <v>38</v>
      </c>
      <c r="C32" s="211" t="s">
        <v>255</v>
      </c>
      <c r="D32" s="217"/>
      <c r="E32" s="213">
        <v>25</v>
      </c>
      <c r="F32" s="205">
        <v>250</v>
      </c>
      <c r="G32" s="206">
        <f>VLOOKUP(C32,Лист1!C79:E316,3,0)</f>
        <v>20.349</v>
      </c>
      <c r="H32" s="207">
        <f t="shared" si="5"/>
        <v>20.349</v>
      </c>
      <c r="I32" s="149">
        <f t="shared" si="6"/>
        <v>0</v>
      </c>
      <c r="J32" s="149">
        <f>VLOOKUP(C32,Лист1!C79:H270,6,0)</f>
        <v>0</v>
      </c>
      <c r="K32" s="208">
        <f>VLOOKUP(C32,Лист1!C62:I274,7,0)</f>
        <v>0</v>
      </c>
      <c r="L32" s="44"/>
    </row>
    <row r="33" spans="1:12" ht="30" customHeight="1" x14ac:dyDescent="0.2">
      <c r="A33" s="53"/>
      <c r="B33" s="120" t="s">
        <v>39</v>
      </c>
      <c r="C33" s="211" t="s">
        <v>256</v>
      </c>
      <c r="D33" s="217"/>
      <c r="E33" s="213">
        <v>10</v>
      </c>
      <c r="F33" s="205">
        <v>120</v>
      </c>
      <c r="G33" s="206">
        <f>VLOOKUP(C33,Лист1!C80:E317,3,0)</f>
        <v>94.05</v>
      </c>
      <c r="H33" s="207">
        <f t="shared" si="5"/>
        <v>94.05</v>
      </c>
      <c r="I33" s="149">
        <f t="shared" si="6"/>
        <v>0</v>
      </c>
      <c r="J33" s="149">
        <f>VLOOKUP(C33,Лист1!C80:H271,6,0)</f>
        <v>0</v>
      </c>
      <c r="K33" s="208">
        <f>VLOOKUP(C33,Лист1!C63:I275,7,0)</f>
        <v>0</v>
      </c>
      <c r="L33" s="44"/>
    </row>
    <row r="34" spans="1:12" ht="30" customHeight="1" x14ac:dyDescent="0.2">
      <c r="A34" s="53"/>
      <c r="B34" s="120" t="s">
        <v>40</v>
      </c>
      <c r="C34" s="211" t="s">
        <v>257</v>
      </c>
      <c r="D34" s="217"/>
      <c r="E34" s="213">
        <v>5</v>
      </c>
      <c r="F34" s="205">
        <v>200</v>
      </c>
      <c r="G34" s="206">
        <f>VLOOKUP(C34,Лист1!C81:E318,3,0)</f>
        <v>50.603174999999993</v>
      </c>
      <c r="H34" s="207">
        <f t="shared" si="5"/>
        <v>50.603174999999993</v>
      </c>
      <c r="I34" s="149">
        <f t="shared" si="6"/>
        <v>0</v>
      </c>
      <c r="J34" s="149">
        <f>VLOOKUP(C34,Лист1!C81:H272,6,0)</f>
        <v>0</v>
      </c>
      <c r="K34" s="208">
        <f>VLOOKUP(C34,Лист1!C64:I276,7,0)</f>
        <v>0</v>
      </c>
      <c r="L34" s="44"/>
    </row>
    <row r="35" spans="1:12" ht="30" customHeight="1" thickBot="1" x14ac:dyDescent="0.25">
      <c r="A35" s="53"/>
      <c r="B35" s="120" t="s">
        <v>41</v>
      </c>
      <c r="C35" s="211" t="s">
        <v>258</v>
      </c>
      <c r="D35" s="216"/>
      <c r="E35" s="213">
        <v>5</v>
      </c>
      <c r="F35" s="205">
        <v>60</v>
      </c>
      <c r="G35" s="206">
        <f>VLOOKUP(C35,Лист1!C82:E319,3,0)</f>
        <v>63.924074999999995</v>
      </c>
      <c r="H35" s="207">
        <f t="shared" si="5"/>
        <v>63.924074999999995</v>
      </c>
      <c r="I35" s="149">
        <f t="shared" si="6"/>
        <v>0</v>
      </c>
      <c r="J35" s="149">
        <f>VLOOKUP(C35,Лист1!C82:H273,6,0)</f>
        <v>0</v>
      </c>
      <c r="K35" s="208">
        <f>VLOOKUP(C35,Лист1!C65:I277,7,0)</f>
        <v>0</v>
      </c>
      <c r="L35" s="44"/>
    </row>
    <row r="36" spans="1:12" ht="4.95" customHeight="1" thickBot="1" x14ac:dyDescent="0.25">
      <c r="A36" s="54"/>
      <c r="B36" s="179"/>
      <c r="C36" s="179"/>
      <c r="D36" s="180"/>
      <c r="E36" s="181"/>
      <c r="F36" s="182"/>
      <c r="G36" s="183"/>
      <c r="H36" s="184"/>
      <c r="I36" s="185"/>
      <c r="J36" s="185"/>
      <c r="K36" s="185"/>
      <c r="L36" s="44"/>
    </row>
    <row r="37" spans="1:12" ht="30" customHeight="1" x14ac:dyDescent="0.2">
      <c r="A37" s="373"/>
      <c r="B37" s="120" t="s">
        <v>72</v>
      </c>
      <c r="C37" s="211" t="s">
        <v>259</v>
      </c>
      <c r="D37" s="215"/>
      <c r="E37" s="213">
        <v>1</v>
      </c>
      <c r="F37" s="205">
        <v>40</v>
      </c>
      <c r="G37" s="206">
        <f>VLOOKUP(C37,Лист1!C84:E321,3,0)</f>
        <v>137.77982999999998</v>
      </c>
      <c r="H37" s="207">
        <f t="shared" ref="H37:H40" si="7">G37-G37*$H$5</f>
        <v>137.77982999999998</v>
      </c>
      <c r="I37" s="149">
        <f>D37*H37</f>
        <v>0</v>
      </c>
      <c r="J37" s="149">
        <f>VLOOKUP(C37,Лист1!C84:H275,6,0)</f>
        <v>0</v>
      </c>
      <c r="K37" s="208">
        <f>VLOOKUP(C37,Лист1!C67:I279,7,0)</f>
        <v>0</v>
      </c>
      <c r="L37" s="44"/>
    </row>
    <row r="38" spans="1:12" ht="30" customHeight="1" x14ac:dyDescent="0.2">
      <c r="A38" s="373"/>
      <c r="B38" s="120" t="s">
        <v>73</v>
      </c>
      <c r="C38" s="211" t="s">
        <v>260</v>
      </c>
      <c r="D38" s="217"/>
      <c r="E38" s="213">
        <v>1</v>
      </c>
      <c r="F38" s="205">
        <v>25</v>
      </c>
      <c r="G38" s="206">
        <f>VLOOKUP(C38,Лист1!C85:E322,3,0)</f>
        <v>211.67226449999998</v>
      </c>
      <c r="H38" s="207">
        <f t="shared" si="7"/>
        <v>211.67226449999998</v>
      </c>
      <c r="I38" s="149">
        <f>D38*H38</f>
        <v>0</v>
      </c>
      <c r="J38" s="149">
        <f>VLOOKUP(C38,Лист1!C85:H276,6,0)</f>
        <v>0</v>
      </c>
      <c r="K38" s="208">
        <f>VLOOKUP(C38,Лист1!C68:I280,7,0)</f>
        <v>0</v>
      </c>
      <c r="L38" s="44"/>
    </row>
    <row r="39" spans="1:12" ht="30" customHeight="1" x14ac:dyDescent="0.2">
      <c r="A39" s="373"/>
      <c r="B39" s="120" t="s">
        <v>74</v>
      </c>
      <c r="C39" s="211" t="s">
        <v>261</v>
      </c>
      <c r="D39" s="217"/>
      <c r="E39" s="213">
        <v>1</v>
      </c>
      <c r="F39" s="205">
        <v>12</v>
      </c>
      <c r="G39" s="206">
        <f>VLOOKUP(C39,Лист1!C86:E323,3,0)</f>
        <v>383.37490350000002</v>
      </c>
      <c r="H39" s="207">
        <f t="shared" si="7"/>
        <v>383.37490350000002</v>
      </c>
      <c r="I39" s="149">
        <f>D39*H39</f>
        <v>0</v>
      </c>
      <c r="J39" s="149">
        <f>VLOOKUP(C39,Лист1!C86:H277,6,0)</f>
        <v>0</v>
      </c>
      <c r="K39" s="208">
        <f>VLOOKUP(C39,Лист1!C69:I281,7,0)</f>
        <v>0</v>
      </c>
      <c r="L39" s="44"/>
    </row>
    <row r="40" spans="1:12" ht="30" customHeight="1" thickBot="1" x14ac:dyDescent="0.25">
      <c r="A40" s="373"/>
      <c r="B40" s="120" t="s">
        <v>75</v>
      </c>
      <c r="C40" s="211" t="s">
        <v>262</v>
      </c>
      <c r="D40" s="216"/>
      <c r="E40" s="213">
        <v>1</v>
      </c>
      <c r="F40" s="205">
        <v>8</v>
      </c>
      <c r="G40" s="206">
        <f>VLOOKUP(C40,Лист1!C87:E324,3,0)</f>
        <v>1261.9150199999999</v>
      </c>
      <c r="H40" s="207">
        <f t="shared" si="7"/>
        <v>1261.9150199999999</v>
      </c>
      <c r="I40" s="149">
        <f>D40*H40</f>
        <v>0</v>
      </c>
      <c r="J40" s="149">
        <f>VLOOKUP(C40,Лист1!C87:H278,6,0)</f>
        <v>0</v>
      </c>
      <c r="K40" s="208">
        <f>VLOOKUP(C40,Лист1!C70:I282,7,0)</f>
        <v>0</v>
      </c>
      <c r="L40" s="44"/>
    </row>
    <row r="41" spans="1:12" ht="4.95" customHeight="1" thickBot="1" x14ac:dyDescent="0.25">
      <c r="A41" s="54"/>
      <c r="B41" s="179"/>
      <c r="C41" s="179"/>
      <c r="D41" s="180"/>
      <c r="E41" s="181"/>
      <c r="F41" s="182"/>
      <c r="G41" s="183"/>
      <c r="H41" s="184"/>
      <c r="I41" s="185"/>
      <c r="J41" s="185"/>
      <c r="K41" s="185"/>
      <c r="L41" s="44"/>
    </row>
    <row r="42" spans="1:12" ht="30" customHeight="1" x14ac:dyDescent="0.2">
      <c r="A42" s="53"/>
      <c r="B42" s="120" t="s">
        <v>156</v>
      </c>
      <c r="C42" s="211" t="s">
        <v>263</v>
      </c>
      <c r="D42" s="215"/>
      <c r="E42" s="213"/>
      <c r="F42" s="205"/>
      <c r="G42" s="206">
        <f>VLOOKUP(C42,Лист1!C89:E326,3,0)</f>
        <v>32.700671999999997</v>
      </c>
      <c r="H42" s="207">
        <f t="shared" ref="H42:H45" si="8">G42-G42*$H$5</f>
        <v>32.700671999999997</v>
      </c>
      <c r="I42" s="149">
        <f>D42*H42</f>
        <v>0</v>
      </c>
      <c r="J42" s="149">
        <f>VLOOKUP(C42,Лист1!C89:H280,6,0)</f>
        <v>0</v>
      </c>
      <c r="K42" s="208">
        <f>VLOOKUP(C42,Лист1!C72:I284,7,0)</f>
        <v>0</v>
      </c>
      <c r="L42" s="44"/>
    </row>
    <row r="43" spans="1:12" ht="30" customHeight="1" x14ac:dyDescent="0.2">
      <c r="A43" s="53"/>
      <c r="B43" s="120" t="s">
        <v>157</v>
      </c>
      <c r="C43" s="211" t="s">
        <v>264</v>
      </c>
      <c r="D43" s="217"/>
      <c r="E43" s="213"/>
      <c r="F43" s="205"/>
      <c r="G43" s="206">
        <f>VLOOKUP(C43,Лист1!C90:E327,3,0)</f>
        <v>37.994831999999988</v>
      </c>
      <c r="H43" s="207">
        <f t="shared" si="8"/>
        <v>37.994831999999988</v>
      </c>
      <c r="I43" s="149">
        <f>D43*H43</f>
        <v>0</v>
      </c>
      <c r="J43" s="149">
        <f>VLOOKUP(C43,Лист1!C90:H281,6,0)</f>
        <v>0</v>
      </c>
      <c r="K43" s="208">
        <f>VLOOKUP(C43,Лист1!C73:I285,7,0)</f>
        <v>0</v>
      </c>
      <c r="L43" s="44"/>
    </row>
    <row r="44" spans="1:12" ht="30" customHeight="1" x14ac:dyDescent="0.2">
      <c r="A44" s="53"/>
      <c r="B44" s="120" t="s">
        <v>158</v>
      </c>
      <c r="C44" s="211" t="s">
        <v>265</v>
      </c>
      <c r="D44" s="217"/>
      <c r="E44" s="213"/>
      <c r="F44" s="205"/>
      <c r="G44" s="206">
        <f>VLOOKUP(C44,Лист1!C91:E328,3,0)</f>
        <v>61.857180900000003</v>
      </c>
      <c r="H44" s="207">
        <f t="shared" si="8"/>
        <v>61.857180900000003</v>
      </c>
      <c r="I44" s="149">
        <f>D44*H44</f>
        <v>0</v>
      </c>
      <c r="J44" s="149">
        <f>VLOOKUP(C44,Лист1!C91:H282,6,0)</f>
        <v>0</v>
      </c>
      <c r="K44" s="208">
        <f>VLOOKUP(C44,Лист1!C74:I286,7,0)</f>
        <v>0</v>
      </c>
      <c r="L44" s="44"/>
    </row>
    <row r="45" spans="1:12" ht="30" customHeight="1" thickBot="1" x14ac:dyDescent="0.25">
      <c r="A45" s="53"/>
      <c r="B45" s="120" t="s">
        <v>159</v>
      </c>
      <c r="C45" s="211" t="s">
        <v>266</v>
      </c>
      <c r="D45" s="216"/>
      <c r="E45" s="213"/>
      <c r="F45" s="205"/>
      <c r="G45" s="206">
        <f>VLOOKUP(C45,Лист1!C92:E329,3,0)</f>
        <v>116.71037279999999</v>
      </c>
      <c r="H45" s="207">
        <f t="shared" si="8"/>
        <v>116.71037279999999</v>
      </c>
      <c r="I45" s="149">
        <f>D45*H45</f>
        <v>0</v>
      </c>
      <c r="J45" s="149">
        <f>VLOOKUP(C45,Лист1!C92:H283,6,0)</f>
        <v>0</v>
      </c>
      <c r="K45" s="208">
        <f>VLOOKUP(C45,Лист1!C75:I287,7,0)</f>
        <v>0</v>
      </c>
      <c r="L45" s="44"/>
    </row>
    <row r="46" spans="1:12" ht="4.95" customHeight="1" thickBot="1" x14ac:dyDescent="0.25">
      <c r="A46" s="54"/>
      <c r="B46" s="179"/>
      <c r="C46" s="179"/>
      <c r="D46" s="186"/>
      <c r="E46" s="187"/>
      <c r="F46" s="187"/>
      <c r="G46" s="188"/>
      <c r="H46" s="189"/>
      <c r="I46" s="190"/>
      <c r="J46" s="190"/>
      <c r="K46" s="190"/>
      <c r="L46" s="44"/>
    </row>
    <row r="47" spans="1:12" ht="30" customHeight="1" x14ac:dyDescent="0.2">
      <c r="A47" s="53"/>
      <c r="B47" s="120" t="s">
        <v>67</v>
      </c>
      <c r="C47" s="211" t="s">
        <v>267</v>
      </c>
      <c r="D47" s="215"/>
      <c r="E47" s="213">
        <v>25</v>
      </c>
      <c r="F47" s="205">
        <v>300</v>
      </c>
      <c r="G47" s="206">
        <f>VLOOKUP(C47,Лист1!C94:E331,3,0)</f>
        <v>25.2225</v>
      </c>
      <c r="H47" s="207">
        <f t="shared" ref="H47:H49" si="9">G47-G47*$H$5</f>
        <v>25.2225</v>
      </c>
      <c r="I47" s="149">
        <f>D47*H47</f>
        <v>0</v>
      </c>
      <c r="J47" s="149">
        <f>VLOOKUP(C47,Лист1!C94:H285,6,0)</f>
        <v>0</v>
      </c>
      <c r="K47" s="208">
        <f>VLOOKUP(C47,Лист1!C77:I289,7,0)</f>
        <v>0</v>
      </c>
      <c r="L47" s="44"/>
    </row>
    <row r="48" spans="1:12" ht="30" customHeight="1" x14ac:dyDescent="0.2">
      <c r="A48" s="53"/>
      <c r="B48" s="120" t="s">
        <v>68</v>
      </c>
      <c r="C48" s="211" t="s">
        <v>268</v>
      </c>
      <c r="D48" s="217"/>
      <c r="E48" s="213">
        <v>20</v>
      </c>
      <c r="F48" s="205">
        <v>180</v>
      </c>
      <c r="G48" s="206">
        <f>VLOOKUP(C48,Лист1!C95:E332,3,0)</f>
        <v>30.711600000000001</v>
      </c>
      <c r="H48" s="207">
        <f t="shared" si="9"/>
        <v>30.711600000000001</v>
      </c>
      <c r="I48" s="149">
        <f>D48*H48</f>
        <v>0</v>
      </c>
      <c r="J48" s="149">
        <f>VLOOKUP(C48,Лист1!C95:H286,6,0)</f>
        <v>0</v>
      </c>
      <c r="K48" s="208">
        <f>VLOOKUP(C48,Лист1!C78:I290,7,0)</f>
        <v>0</v>
      </c>
      <c r="L48" s="44"/>
    </row>
    <row r="49" spans="1:12" ht="30" customHeight="1" thickBot="1" x14ac:dyDescent="0.25">
      <c r="A49" s="53"/>
      <c r="B49" s="120" t="s">
        <v>69</v>
      </c>
      <c r="C49" s="211" t="s">
        <v>269</v>
      </c>
      <c r="D49" s="216"/>
      <c r="E49" s="213">
        <v>10</v>
      </c>
      <c r="F49" s="205">
        <v>100</v>
      </c>
      <c r="G49" s="206">
        <f>VLOOKUP(C49,Лист1!C96:E333,3,0)</f>
        <v>60.533999999999999</v>
      </c>
      <c r="H49" s="207">
        <f t="shared" si="9"/>
        <v>60.533999999999999</v>
      </c>
      <c r="I49" s="149">
        <f>D49*H49</f>
        <v>0</v>
      </c>
      <c r="J49" s="149">
        <f>VLOOKUP(C49,Лист1!C96:H287,6,0)</f>
        <v>0</v>
      </c>
      <c r="K49" s="208">
        <f>VLOOKUP(C49,Лист1!C79:I291,7,0)</f>
        <v>0</v>
      </c>
      <c r="L49" s="44"/>
    </row>
    <row r="50" spans="1:12" ht="4.95" customHeight="1" thickBot="1" x14ac:dyDescent="0.25">
      <c r="A50" s="54"/>
      <c r="B50" s="179"/>
      <c r="C50" s="179"/>
      <c r="D50" s="191"/>
      <c r="E50" s="181"/>
      <c r="F50" s="181"/>
      <c r="G50" s="192"/>
      <c r="H50" s="193"/>
      <c r="I50" s="194"/>
      <c r="J50" s="194"/>
      <c r="K50" s="194"/>
      <c r="L50" s="44"/>
    </row>
    <row r="51" spans="1:12" ht="30" customHeight="1" x14ac:dyDescent="0.2">
      <c r="A51" s="53"/>
      <c r="B51" s="120" t="s">
        <v>150</v>
      </c>
      <c r="C51" s="211" t="s">
        <v>270</v>
      </c>
      <c r="D51" s="215"/>
      <c r="E51" s="213">
        <v>100</v>
      </c>
      <c r="F51" s="205">
        <v>800</v>
      </c>
      <c r="G51" s="206">
        <f>VLOOKUP(C51,Лист1!C98:E335,3,0)</f>
        <v>10.173473999999999</v>
      </c>
      <c r="H51" s="207">
        <f t="shared" ref="H51:H56" si="10">G51-G51*$H$5</f>
        <v>10.173473999999999</v>
      </c>
      <c r="I51" s="149">
        <f t="shared" ref="I51:I56" si="11">D51*H51</f>
        <v>0</v>
      </c>
      <c r="J51" s="149">
        <f>VLOOKUP(C51,Лист1!C98:H289,6,0)</f>
        <v>0</v>
      </c>
      <c r="K51" s="208">
        <f>VLOOKUP(C51,Лист1!C81:I293,7,0)</f>
        <v>0</v>
      </c>
      <c r="L51" s="44"/>
    </row>
    <row r="52" spans="1:12" ht="30" customHeight="1" x14ac:dyDescent="0.2">
      <c r="A52" s="373"/>
      <c r="B52" s="120" t="s">
        <v>151</v>
      </c>
      <c r="C52" s="211" t="s">
        <v>271</v>
      </c>
      <c r="D52" s="217"/>
      <c r="E52" s="213">
        <v>50</v>
      </c>
      <c r="F52" s="205">
        <v>600</v>
      </c>
      <c r="G52" s="206">
        <f>VLOOKUP(C52,Лист1!C99:E336,3,0)</f>
        <v>15.327584999999999</v>
      </c>
      <c r="H52" s="207">
        <f t="shared" si="10"/>
        <v>15.327584999999999</v>
      </c>
      <c r="I52" s="149">
        <f t="shared" si="11"/>
        <v>0</v>
      </c>
      <c r="J52" s="149">
        <f>VLOOKUP(C52,Лист1!C99:H290,6,0)</f>
        <v>0</v>
      </c>
      <c r="K52" s="208">
        <f>VLOOKUP(C52,Лист1!C82:I294,7,0)</f>
        <v>0</v>
      </c>
      <c r="L52" s="44"/>
    </row>
    <row r="53" spans="1:12" ht="30" customHeight="1" x14ac:dyDescent="0.2">
      <c r="A53" s="373"/>
      <c r="B53" s="120" t="s">
        <v>152</v>
      </c>
      <c r="C53" s="211" t="s">
        <v>272</v>
      </c>
      <c r="D53" s="217"/>
      <c r="E53" s="213">
        <v>50</v>
      </c>
      <c r="F53" s="205">
        <v>400</v>
      </c>
      <c r="G53" s="206">
        <f>VLOOKUP(C53,Лист1!C100:E337,3,0)</f>
        <v>16.338194999999999</v>
      </c>
      <c r="H53" s="207">
        <f t="shared" si="10"/>
        <v>16.338194999999999</v>
      </c>
      <c r="I53" s="149">
        <f t="shared" si="11"/>
        <v>0</v>
      </c>
      <c r="J53" s="149">
        <f>VLOOKUP(C53,Лист1!C100:H291,6,0)</f>
        <v>0</v>
      </c>
      <c r="K53" s="208">
        <f>VLOOKUP(C53,Лист1!C83:I295,7,0)</f>
        <v>0</v>
      </c>
      <c r="L53" s="44"/>
    </row>
    <row r="54" spans="1:12" ht="30" customHeight="1" x14ac:dyDescent="0.2">
      <c r="A54" s="373"/>
      <c r="B54" s="120" t="s">
        <v>153</v>
      </c>
      <c r="C54" s="211" t="s">
        <v>273</v>
      </c>
      <c r="D54" s="217"/>
      <c r="E54" s="213">
        <v>25</v>
      </c>
      <c r="F54" s="205">
        <v>300</v>
      </c>
      <c r="G54" s="206">
        <f>VLOOKUP(C54,Лист1!C101:E338,3,0)</f>
        <v>23.008220999999999</v>
      </c>
      <c r="H54" s="207">
        <f t="shared" si="10"/>
        <v>23.008220999999999</v>
      </c>
      <c r="I54" s="149">
        <f t="shared" si="11"/>
        <v>0</v>
      </c>
      <c r="J54" s="149">
        <f>VLOOKUP(C54,Лист1!C101:H292,6,0)</f>
        <v>0</v>
      </c>
      <c r="K54" s="208">
        <f>VLOOKUP(C54,Лист1!C84:I296,7,0)</f>
        <v>0</v>
      </c>
      <c r="L54" s="44"/>
    </row>
    <row r="55" spans="1:12" ht="30" customHeight="1" x14ac:dyDescent="0.2">
      <c r="A55" s="373"/>
      <c r="B55" s="120" t="s">
        <v>154</v>
      </c>
      <c r="C55" s="211" t="s">
        <v>274</v>
      </c>
      <c r="D55" s="217"/>
      <c r="E55" s="213">
        <v>25</v>
      </c>
      <c r="F55" s="205">
        <v>250</v>
      </c>
      <c r="G55" s="206">
        <f>VLOOKUP(C55,Лист1!C102:E339,3,0)</f>
        <v>24.389388</v>
      </c>
      <c r="H55" s="207">
        <f t="shared" si="10"/>
        <v>24.389388</v>
      </c>
      <c r="I55" s="149">
        <f t="shared" si="11"/>
        <v>0</v>
      </c>
      <c r="J55" s="149">
        <f>VLOOKUP(C55,Лист1!C102:H293,6,0)</f>
        <v>0</v>
      </c>
      <c r="K55" s="208">
        <f>VLOOKUP(C55,Лист1!C85:I297,7,0)</f>
        <v>0</v>
      </c>
      <c r="L55" s="44"/>
    </row>
    <row r="56" spans="1:12" ht="30" customHeight="1" thickBot="1" x14ac:dyDescent="0.25">
      <c r="A56" s="53"/>
      <c r="B56" s="120" t="s">
        <v>155</v>
      </c>
      <c r="C56" s="211" t="s">
        <v>275</v>
      </c>
      <c r="D56" s="216"/>
      <c r="E56" s="213">
        <v>25</v>
      </c>
      <c r="F56" s="205">
        <v>250</v>
      </c>
      <c r="G56" s="206">
        <f>VLOOKUP(C56,Лист1!C103:E340,3,0)</f>
        <v>25.130502</v>
      </c>
      <c r="H56" s="207">
        <f t="shared" si="10"/>
        <v>25.130502</v>
      </c>
      <c r="I56" s="149">
        <f t="shared" si="11"/>
        <v>0</v>
      </c>
      <c r="J56" s="149">
        <f>VLOOKUP(C56,Лист1!C103:H294,6,0)</f>
        <v>0</v>
      </c>
      <c r="K56" s="208">
        <f>VLOOKUP(C56,Лист1!C86:I298,7,0)</f>
        <v>0</v>
      </c>
      <c r="L56" s="44"/>
    </row>
    <row r="57" spans="1:12" ht="4.95" customHeight="1" thickBot="1" x14ac:dyDescent="0.25">
      <c r="A57" s="54"/>
      <c r="B57" s="119"/>
      <c r="C57" s="179"/>
      <c r="D57" s="186"/>
      <c r="E57" s="187"/>
      <c r="F57" s="187"/>
      <c r="G57" s="188"/>
      <c r="H57" s="189"/>
      <c r="I57" s="190"/>
      <c r="J57" s="190"/>
      <c r="K57" s="190"/>
      <c r="L57" s="44"/>
    </row>
    <row r="58" spans="1:12" ht="30" customHeight="1" x14ac:dyDescent="0.2">
      <c r="A58" s="53"/>
      <c r="B58" s="120" t="s">
        <v>24</v>
      </c>
      <c r="C58" s="211" t="s">
        <v>276</v>
      </c>
      <c r="D58" s="215"/>
      <c r="E58" s="213">
        <v>100</v>
      </c>
      <c r="F58" s="205">
        <v>1000</v>
      </c>
      <c r="G58" s="206">
        <f>VLOOKUP(C58,Лист1!C60:E346,3,0)</f>
        <v>5.962599</v>
      </c>
      <c r="H58" s="209">
        <f t="shared" ref="H58:H66" si="12">G58-G58*$H$5</f>
        <v>5.962599</v>
      </c>
      <c r="I58" s="149">
        <f t="shared" ref="I58:I66" si="13">D58*H58</f>
        <v>0</v>
      </c>
      <c r="J58" s="208">
        <f>VLOOKUP(C58,Лист1!C60:H345,6,0)</f>
        <v>0</v>
      </c>
      <c r="K58" s="208">
        <f>VLOOKUP(C58,Лист1!C88:I300,7,0)</f>
        <v>0</v>
      </c>
      <c r="L58" s="44"/>
    </row>
    <row r="59" spans="1:12" ht="30" customHeight="1" x14ac:dyDescent="0.2">
      <c r="A59" s="53"/>
      <c r="B59" s="120" t="s">
        <v>25</v>
      </c>
      <c r="C59" s="211" t="s">
        <v>277</v>
      </c>
      <c r="D59" s="217"/>
      <c r="E59" s="213">
        <v>50</v>
      </c>
      <c r="F59" s="205">
        <v>600</v>
      </c>
      <c r="G59" s="206">
        <f>VLOOKUP(C59,Лист1!C61:E347,3,0)</f>
        <v>9.0449594999999992</v>
      </c>
      <c r="H59" s="209">
        <f t="shared" si="12"/>
        <v>9.0449594999999992</v>
      </c>
      <c r="I59" s="149">
        <f t="shared" si="13"/>
        <v>0</v>
      </c>
      <c r="J59" s="208">
        <f>VLOOKUP(C59,Лист1!C61:H346,6,0)</f>
        <v>0</v>
      </c>
      <c r="K59" s="208">
        <f>VLOOKUP(C59,Лист1!C89:I301,7,0)</f>
        <v>0</v>
      </c>
      <c r="L59" s="44"/>
    </row>
    <row r="60" spans="1:12" ht="30" customHeight="1" x14ac:dyDescent="0.2">
      <c r="A60" s="53"/>
      <c r="B60" s="120" t="s">
        <v>26</v>
      </c>
      <c r="C60" s="211" t="s">
        <v>278</v>
      </c>
      <c r="D60" s="217"/>
      <c r="E60" s="213">
        <v>25</v>
      </c>
      <c r="F60" s="205">
        <v>300</v>
      </c>
      <c r="G60" s="206">
        <f>VLOOKUP(C60,Лист1!C62:E348,3,0)</f>
        <v>16.523473500000001</v>
      </c>
      <c r="H60" s="209">
        <f t="shared" si="12"/>
        <v>16.523473500000001</v>
      </c>
      <c r="I60" s="149">
        <f t="shared" si="13"/>
        <v>0</v>
      </c>
      <c r="J60" s="208">
        <f>VLOOKUP(C60,Лист1!C62:H347,6,0)</f>
        <v>0</v>
      </c>
      <c r="K60" s="208">
        <f>VLOOKUP(C60,Лист1!C90:I302,7,0)</f>
        <v>0</v>
      </c>
      <c r="L60" s="44"/>
    </row>
    <row r="61" spans="1:12" ht="30" customHeight="1" x14ac:dyDescent="0.2">
      <c r="A61" s="53"/>
      <c r="B61" s="120" t="s">
        <v>27</v>
      </c>
      <c r="C61" s="211" t="s">
        <v>279</v>
      </c>
      <c r="D61" s="217"/>
      <c r="E61" s="213">
        <v>20</v>
      </c>
      <c r="F61" s="205">
        <v>240</v>
      </c>
      <c r="G61" s="206">
        <f>VLOOKUP(C61,Лист1!C63:E349,3,0)</f>
        <v>31.985806499999995</v>
      </c>
      <c r="H61" s="209">
        <f t="shared" si="12"/>
        <v>31.985806499999995</v>
      </c>
      <c r="I61" s="149">
        <f t="shared" si="13"/>
        <v>0</v>
      </c>
      <c r="J61" s="208">
        <f>VLOOKUP(C61,Лист1!C63:H348,6,0)</f>
        <v>0</v>
      </c>
      <c r="K61" s="208">
        <f>VLOOKUP(C61,Лист1!C91:I303,7,0)</f>
        <v>0</v>
      </c>
      <c r="L61" s="44"/>
    </row>
    <row r="62" spans="1:12" ht="30" customHeight="1" x14ac:dyDescent="0.2">
      <c r="A62" s="53"/>
      <c r="B62" s="120" t="s">
        <v>28</v>
      </c>
      <c r="C62" s="211" t="s">
        <v>280</v>
      </c>
      <c r="D62" s="217"/>
      <c r="E62" s="213">
        <v>10</v>
      </c>
      <c r="F62" s="205">
        <v>120</v>
      </c>
      <c r="G62" s="206">
        <f>VLOOKUP(C62,Лист1!C64:E350,3,0)</f>
        <v>49.688324999999999</v>
      </c>
      <c r="H62" s="209">
        <f t="shared" si="12"/>
        <v>49.688324999999999</v>
      </c>
      <c r="I62" s="149">
        <f t="shared" si="13"/>
        <v>0</v>
      </c>
      <c r="J62" s="208">
        <f>VLOOKUP(C62,Лист1!C64:H349,6,0)</f>
        <v>0</v>
      </c>
      <c r="K62" s="208">
        <f>VLOOKUP(C62,Лист1!C92:I304,7,0)</f>
        <v>0</v>
      </c>
      <c r="L62" s="44"/>
    </row>
    <row r="63" spans="1:12" ht="30" customHeight="1" x14ac:dyDescent="0.2">
      <c r="A63" s="53"/>
      <c r="B63" s="120" t="s">
        <v>29</v>
      </c>
      <c r="C63" s="211" t="s">
        <v>281</v>
      </c>
      <c r="D63" s="217"/>
      <c r="E63" s="213">
        <v>6</v>
      </c>
      <c r="F63" s="205">
        <v>72</v>
      </c>
      <c r="G63" s="206">
        <f>VLOOKUP(C63,Лист1!C65:E351,3,0)</f>
        <v>94.761531000000005</v>
      </c>
      <c r="H63" s="209">
        <f t="shared" si="12"/>
        <v>94.761531000000005</v>
      </c>
      <c r="I63" s="149">
        <f t="shared" si="13"/>
        <v>0</v>
      </c>
      <c r="J63" s="208">
        <f>VLOOKUP(C63,Лист1!C65:H350,6,0)</f>
        <v>0</v>
      </c>
      <c r="K63" s="208">
        <f>VLOOKUP(C63,Лист1!C93:I305,7,0)</f>
        <v>0</v>
      </c>
      <c r="L63" s="44"/>
    </row>
    <row r="64" spans="1:12" ht="30" customHeight="1" x14ac:dyDescent="0.2">
      <c r="A64" s="53"/>
      <c r="B64" s="120" t="s">
        <v>30</v>
      </c>
      <c r="C64" s="211" t="s">
        <v>282</v>
      </c>
      <c r="D64" s="217"/>
      <c r="E64" s="213">
        <v>4</v>
      </c>
      <c r="F64" s="205">
        <v>44</v>
      </c>
      <c r="G64" s="206">
        <f>VLOOKUP(C64,Лист1!C66:E352,3,0)</f>
        <v>171.02889900000002</v>
      </c>
      <c r="H64" s="209">
        <f t="shared" si="12"/>
        <v>171.02889900000002</v>
      </c>
      <c r="I64" s="149">
        <f t="shared" si="13"/>
        <v>0</v>
      </c>
      <c r="J64" s="208">
        <f>VLOOKUP(C64,Лист1!C66:H351,6,0)</f>
        <v>0</v>
      </c>
      <c r="K64" s="208">
        <f>VLOOKUP(C64,Лист1!C94:I306,7,0)</f>
        <v>0</v>
      </c>
      <c r="L64" s="44"/>
    </row>
    <row r="65" spans="1:12" ht="30" customHeight="1" x14ac:dyDescent="0.2">
      <c r="A65" s="53"/>
      <c r="B65" s="120" t="s">
        <v>31</v>
      </c>
      <c r="C65" s="211" t="s">
        <v>283</v>
      </c>
      <c r="D65" s="217"/>
      <c r="E65" s="213">
        <v>2</v>
      </c>
      <c r="F65" s="205">
        <v>28</v>
      </c>
      <c r="G65" s="206">
        <f>VLOOKUP(C65,Лист1!C67:E353,3,0)</f>
        <v>278.82729899999998</v>
      </c>
      <c r="H65" s="209">
        <f t="shared" si="12"/>
        <v>278.82729899999998</v>
      </c>
      <c r="I65" s="149">
        <f t="shared" si="13"/>
        <v>0</v>
      </c>
      <c r="J65" s="208">
        <f>VLOOKUP(C65,Лист1!C67:H352,6,0)</f>
        <v>0</v>
      </c>
      <c r="K65" s="208">
        <f>VLOOKUP(C65,Лист1!C95:I307,7,0)</f>
        <v>0</v>
      </c>
      <c r="L65" s="44"/>
    </row>
    <row r="66" spans="1:12" ht="30" customHeight="1" thickBot="1" x14ac:dyDescent="0.25">
      <c r="A66" s="53"/>
      <c r="B66" s="120" t="s">
        <v>32</v>
      </c>
      <c r="C66" s="211" t="s">
        <v>284</v>
      </c>
      <c r="D66" s="216"/>
      <c r="E66" s="213">
        <v>1</v>
      </c>
      <c r="F66" s="205">
        <v>16</v>
      </c>
      <c r="G66" s="206">
        <f>VLOOKUP(C66,Лист1!C68:E354,3,0)</f>
        <v>526.86468000000002</v>
      </c>
      <c r="H66" s="209">
        <f t="shared" si="12"/>
        <v>526.86468000000002</v>
      </c>
      <c r="I66" s="149">
        <f t="shared" si="13"/>
        <v>0</v>
      </c>
      <c r="J66" s="208">
        <f>VLOOKUP(C66,Лист1!C68:H353,6,0)</f>
        <v>0</v>
      </c>
      <c r="K66" s="208">
        <f>VLOOKUP(C66,Лист1!C96:I308,7,0)</f>
        <v>0</v>
      </c>
      <c r="L66" s="44"/>
    </row>
    <row r="67" spans="1:12" ht="4.95" customHeight="1" thickBot="1" x14ac:dyDescent="0.25">
      <c r="A67" s="55"/>
      <c r="B67" s="179"/>
      <c r="C67" s="179"/>
      <c r="D67" s="195"/>
      <c r="E67" s="196"/>
      <c r="F67" s="196"/>
      <c r="G67" s="197"/>
      <c r="H67" s="198"/>
      <c r="I67" s="199"/>
      <c r="J67" s="199"/>
      <c r="K67" s="199"/>
      <c r="L67" s="44"/>
    </row>
    <row r="68" spans="1:12" ht="30" customHeight="1" x14ac:dyDescent="0.2">
      <c r="A68" s="56"/>
      <c r="B68" s="120" t="s">
        <v>88</v>
      </c>
      <c r="C68" s="211" t="s">
        <v>285</v>
      </c>
      <c r="D68" s="215"/>
      <c r="E68" s="213">
        <v>50</v>
      </c>
      <c r="F68" s="205">
        <v>700</v>
      </c>
      <c r="G68" s="206">
        <f>VLOOKUP(C68,Лист1!C70:E356,3,0)</f>
        <v>6.0468164999999994</v>
      </c>
      <c r="H68" s="207">
        <f t="shared" ref="H68:H76" si="14">G68-G68*$H$5</f>
        <v>6.0468164999999994</v>
      </c>
      <c r="I68" s="149">
        <f t="shared" ref="I68:I76" si="15">D68*H68</f>
        <v>0</v>
      </c>
      <c r="J68" s="208">
        <f>VLOOKUP(C68,Лист1!C70:H355,6,0)</f>
        <v>0</v>
      </c>
      <c r="K68" s="208">
        <f>VLOOKUP(C68,Лист1!C98:I310,7,0)</f>
        <v>0</v>
      </c>
      <c r="L68" s="44"/>
    </row>
    <row r="69" spans="1:12" ht="30" customHeight="1" x14ac:dyDescent="0.2">
      <c r="A69" s="56"/>
      <c r="B69" s="120" t="s">
        <v>89</v>
      </c>
      <c r="C69" s="211" t="s">
        <v>286</v>
      </c>
      <c r="D69" s="217"/>
      <c r="E69" s="213">
        <v>50</v>
      </c>
      <c r="F69" s="205">
        <v>450</v>
      </c>
      <c r="G69" s="206">
        <f>VLOOKUP(C69,Лист1!C71:E357,3,0)</f>
        <v>9.9881954999999998</v>
      </c>
      <c r="H69" s="207">
        <f t="shared" si="14"/>
        <v>9.9881954999999998</v>
      </c>
      <c r="I69" s="149">
        <f t="shared" si="15"/>
        <v>0</v>
      </c>
      <c r="J69" s="208">
        <f>VLOOKUP(C69,Лист1!C71:H356,6,0)</f>
        <v>0</v>
      </c>
      <c r="K69" s="208">
        <f>VLOOKUP(C69,Лист1!C99:I311,7,0)</f>
        <v>0</v>
      </c>
      <c r="L69" s="44"/>
    </row>
    <row r="70" spans="1:12" ht="30" customHeight="1" x14ac:dyDescent="0.2">
      <c r="A70" s="56"/>
      <c r="B70" s="120" t="s">
        <v>90</v>
      </c>
      <c r="C70" s="211" t="s">
        <v>287</v>
      </c>
      <c r="D70" s="217"/>
      <c r="E70" s="213">
        <v>25</v>
      </c>
      <c r="F70" s="205">
        <v>250</v>
      </c>
      <c r="G70" s="206">
        <f>VLOOKUP(C70,Лист1!C72:E358,3,0)</f>
        <v>18.308884500000001</v>
      </c>
      <c r="H70" s="207">
        <f t="shared" si="14"/>
        <v>18.308884500000001</v>
      </c>
      <c r="I70" s="149">
        <f t="shared" si="15"/>
        <v>0</v>
      </c>
      <c r="J70" s="208">
        <f>VLOOKUP(C70,Лист1!C72:H357,6,0)</f>
        <v>0</v>
      </c>
      <c r="K70" s="208">
        <f>VLOOKUP(C70,Лист1!C100:I312,7,0)</f>
        <v>0</v>
      </c>
      <c r="L70" s="44"/>
    </row>
    <row r="71" spans="1:12" ht="30" customHeight="1" x14ac:dyDescent="0.2">
      <c r="A71" s="53"/>
      <c r="B71" s="120" t="s">
        <v>91</v>
      </c>
      <c r="C71" s="211" t="s">
        <v>288</v>
      </c>
      <c r="D71" s="217"/>
      <c r="E71" s="213">
        <v>10</v>
      </c>
      <c r="F71" s="205">
        <v>140</v>
      </c>
      <c r="G71" s="206">
        <f>VLOOKUP(C71,Лист1!C73:E359,3,0)</f>
        <v>41.182357500000002</v>
      </c>
      <c r="H71" s="207">
        <f t="shared" si="14"/>
        <v>41.182357500000002</v>
      </c>
      <c r="I71" s="149">
        <f t="shared" si="15"/>
        <v>0</v>
      </c>
      <c r="J71" s="208">
        <f>VLOOKUP(C71,Лист1!C73:H358,6,0)</f>
        <v>0</v>
      </c>
      <c r="K71" s="208">
        <f>VLOOKUP(C71,Лист1!C101:I313,7,0)</f>
        <v>0</v>
      </c>
      <c r="L71" s="44"/>
    </row>
    <row r="72" spans="1:12" ht="30" customHeight="1" x14ac:dyDescent="0.2">
      <c r="A72" s="57"/>
      <c r="B72" s="120" t="s">
        <v>92</v>
      </c>
      <c r="C72" s="211" t="s">
        <v>289</v>
      </c>
      <c r="D72" s="217"/>
      <c r="E72" s="213">
        <v>5</v>
      </c>
      <c r="F72" s="205">
        <v>70</v>
      </c>
      <c r="G72" s="206">
        <f>VLOOKUP(C72,Лист1!C74:E360,3,0)</f>
        <v>70.978508999999988</v>
      </c>
      <c r="H72" s="207">
        <f t="shared" si="14"/>
        <v>70.978508999999988</v>
      </c>
      <c r="I72" s="149">
        <f t="shared" si="15"/>
        <v>0</v>
      </c>
      <c r="J72" s="208">
        <f>VLOOKUP(C72,Лист1!C74:H359,6,0)</f>
        <v>0</v>
      </c>
      <c r="K72" s="208">
        <f>VLOOKUP(C72,Лист1!C102:I314,7,0)</f>
        <v>0</v>
      </c>
      <c r="L72" s="44"/>
    </row>
    <row r="73" spans="1:12" ht="30" customHeight="1" x14ac:dyDescent="0.2">
      <c r="A73" s="57"/>
      <c r="B73" s="120" t="s">
        <v>93</v>
      </c>
      <c r="C73" s="211" t="s">
        <v>290</v>
      </c>
      <c r="D73" s="217"/>
      <c r="E73" s="213">
        <v>5</v>
      </c>
      <c r="F73" s="205">
        <v>40</v>
      </c>
      <c r="G73" s="206">
        <f>VLOOKUP(C73,Лист1!C75:E361,3,0)</f>
        <v>124.06922099999998</v>
      </c>
      <c r="H73" s="207">
        <f t="shared" si="14"/>
        <v>124.06922099999998</v>
      </c>
      <c r="I73" s="149">
        <f t="shared" si="15"/>
        <v>0</v>
      </c>
      <c r="J73" s="208">
        <f>VLOOKUP(C73,Лист1!C75:H360,6,0)</f>
        <v>0</v>
      </c>
      <c r="K73" s="208">
        <f>VLOOKUP(C73,Лист1!C103:I315,7,0)</f>
        <v>0</v>
      </c>
      <c r="L73" s="44"/>
    </row>
    <row r="74" spans="1:12" ht="30" customHeight="1" x14ac:dyDescent="0.2">
      <c r="A74" s="57"/>
      <c r="B74" s="120" t="s">
        <v>94</v>
      </c>
      <c r="C74" s="211" t="s">
        <v>291</v>
      </c>
      <c r="D74" s="217"/>
      <c r="E74" s="213">
        <v>2</v>
      </c>
      <c r="F74" s="205">
        <v>20</v>
      </c>
      <c r="G74" s="206">
        <f>VLOOKUP(C74,Лист1!C76:E362,3,0)</f>
        <v>455.03869499999996</v>
      </c>
      <c r="H74" s="207">
        <f t="shared" si="14"/>
        <v>455.03869499999996</v>
      </c>
      <c r="I74" s="149">
        <f t="shared" si="15"/>
        <v>0</v>
      </c>
      <c r="J74" s="208">
        <f>VLOOKUP(C74,Лист1!C76:H361,6,0)</f>
        <v>0</v>
      </c>
      <c r="K74" s="208">
        <f>VLOOKUP(C74,Лист1!C104:I316,7,0)</f>
        <v>0</v>
      </c>
      <c r="L74" s="44"/>
    </row>
    <row r="75" spans="1:12" ht="30" customHeight="1" x14ac:dyDescent="0.2">
      <c r="A75" s="53"/>
      <c r="B75" s="120" t="s">
        <v>95</v>
      </c>
      <c r="C75" s="211" t="s">
        <v>292</v>
      </c>
      <c r="D75" s="217"/>
      <c r="E75" s="213">
        <v>1</v>
      </c>
      <c r="F75" s="205">
        <v>16</v>
      </c>
      <c r="G75" s="206">
        <f>VLOOKUP(C75,Лист1!C77:E363,3,0)</f>
        <v>809.53708499999993</v>
      </c>
      <c r="H75" s="207">
        <f t="shared" si="14"/>
        <v>809.53708499999993</v>
      </c>
      <c r="I75" s="149">
        <f t="shared" si="15"/>
        <v>0</v>
      </c>
      <c r="J75" s="208">
        <f>VLOOKUP(C75,Лист1!C77:H362,6,0)</f>
        <v>0</v>
      </c>
      <c r="K75" s="208">
        <f>VLOOKUP(C75,Лист1!C105:I317,7,0)</f>
        <v>0</v>
      </c>
      <c r="L75" s="44"/>
    </row>
    <row r="76" spans="1:12" ht="30" customHeight="1" thickBot="1" x14ac:dyDescent="0.25">
      <c r="A76" s="56"/>
      <c r="B76" s="120" t="s">
        <v>96</v>
      </c>
      <c r="C76" s="211" t="s">
        <v>293</v>
      </c>
      <c r="D76" s="216"/>
      <c r="E76" s="213">
        <v>1</v>
      </c>
      <c r="F76" s="205">
        <v>6</v>
      </c>
      <c r="G76" s="206">
        <f>VLOOKUP(C76,Лист1!C78:E364,3,0)</f>
        <v>1234.6200000000001</v>
      </c>
      <c r="H76" s="207">
        <f t="shared" si="14"/>
        <v>1234.6200000000001</v>
      </c>
      <c r="I76" s="149">
        <f t="shared" si="15"/>
        <v>0</v>
      </c>
      <c r="J76" s="208">
        <f>VLOOKUP(C76,Лист1!C78:H363,6,0)</f>
        <v>0</v>
      </c>
      <c r="K76" s="208">
        <f>VLOOKUP(C76,Лист1!C106:I318,7,0)</f>
        <v>0</v>
      </c>
      <c r="L76" s="44"/>
    </row>
    <row r="77" spans="1:12" ht="4.95" customHeight="1" thickBot="1" x14ac:dyDescent="0.25">
      <c r="A77" s="55"/>
      <c r="B77" s="179"/>
      <c r="C77" s="179"/>
      <c r="D77" s="200"/>
      <c r="E77" s="196"/>
      <c r="F77" s="196"/>
      <c r="G77" s="197"/>
      <c r="H77" s="197"/>
      <c r="I77" s="179"/>
      <c r="J77" s="179"/>
      <c r="K77" s="179"/>
      <c r="L77" s="44"/>
    </row>
    <row r="78" spans="1:12" ht="30" customHeight="1" x14ac:dyDescent="0.2">
      <c r="A78" s="56"/>
      <c r="B78" s="120" t="s">
        <v>15</v>
      </c>
      <c r="C78" s="211" t="s">
        <v>294</v>
      </c>
      <c r="D78" s="215"/>
      <c r="E78" s="213">
        <v>50</v>
      </c>
      <c r="F78" s="205">
        <v>700</v>
      </c>
      <c r="G78" s="206">
        <f>VLOOKUP(C78,Лист1!C80:E366,3,0)</f>
        <v>7.1416439999999994</v>
      </c>
      <c r="H78" s="209">
        <f t="shared" ref="H78:H86" si="16">G78-G78*$H$5</f>
        <v>7.1416439999999994</v>
      </c>
      <c r="I78" s="149">
        <f t="shared" ref="I78:I86" si="17">D78*H78</f>
        <v>0</v>
      </c>
      <c r="J78" s="208">
        <f>VLOOKUP(C78,Лист1!C80:H365,6,0)</f>
        <v>0</v>
      </c>
      <c r="K78" s="208">
        <f>VLOOKUP(C78,Лист1!C108:I320,7,0)</f>
        <v>0</v>
      </c>
      <c r="L78" s="44"/>
    </row>
    <row r="79" spans="1:12" ht="30" customHeight="1" x14ac:dyDescent="0.2">
      <c r="A79" s="56"/>
      <c r="B79" s="120" t="s">
        <v>16</v>
      </c>
      <c r="C79" s="211" t="s">
        <v>295</v>
      </c>
      <c r="D79" s="217"/>
      <c r="E79" s="213">
        <v>50</v>
      </c>
      <c r="F79" s="205">
        <v>400</v>
      </c>
      <c r="G79" s="206">
        <f>VLOOKUP(C79,Лист1!C81:E367,3,0)</f>
        <v>12.161007</v>
      </c>
      <c r="H79" s="209">
        <f t="shared" si="16"/>
        <v>12.161007</v>
      </c>
      <c r="I79" s="149">
        <f t="shared" si="17"/>
        <v>0</v>
      </c>
      <c r="J79" s="208">
        <f>VLOOKUP(C79,Лист1!C81:H366,6,0)</f>
        <v>0</v>
      </c>
      <c r="K79" s="208">
        <f>VLOOKUP(C79,Лист1!C109:I321,7,0)</f>
        <v>0</v>
      </c>
      <c r="L79" s="44"/>
    </row>
    <row r="80" spans="1:12" ht="30" customHeight="1" x14ac:dyDescent="0.2">
      <c r="A80" s="56"/>
      <c r="B80" s="120" t="s">
        <v>17</v>
      </c>
      <c r="C80" s="211" t="s">
        <v>296</v>
      </c>
      <c r="D80" s="217"/>
      <c r="E80" s="213">
        <v>20</v>
      </c>
      <c r="F80" s="205">
        <v>200</v>
      </c>
      <c r="G80" s="206">
        <f>VLOOKUP(C80,Лист1!C82:E368,3,0)</f>
        <v>25.703181000000001</v>
      </c>
      <c r="H80" s="209">
        <f t="shared" si="16"/>
        <v>25.703181000000001</v>
      </c>
      <c r="I80" s="149">
        <f t="shared" si="17"/>
        <v>0</v>
      </c>
      <c r="J80" s="208">
        <f>VLOOKUP(C80,Лист1!C82:H367,6,0)</f>
        <v>0</v>
      </c>
      <c r="K80" s="208">
        <f>VLOOKUP(C80,Лист1!C110:I322,7,0)</f>
        <v>0</v>
      </c>
      <c r="L80" s="44"/>
    </row>
    <row r="81" spans="1:12" ht="30" customHeight="1" x14ac:dyDescent="0.2">
      <c r="A81" s="57"/>
      <c r="B81" s="120" t="s">
        <v>18</v>
      </c>
      <c r="C81" s="211" t="s">
        <v>297</v>
      </c>
      <c r="D81" s="217"/>
      <c r="E81" s="213">
        <v>10</v>
      </c>
      <c r="F81" s="205">
        <v>120</v>
      </c>
      <c r="G81" s="206">
        <f>VLOOKUP(C81,Лист1!C83:E369,3,0)</f>
        <v>49.570420499999997</v>
      </c>
      <c r="H81" s="209">
        <f t="shared" si="16"/>
        <v>49.570420499999997</v>
      </c>
      <c r="I81" s="149">
        <f t="shared" si="17"/>
        <v>0</v>
      </c>
      <c r="J81" s="208">
        <f>VLOOKUP(C81,Лист1!C83:H368,6,0)</f>
        <v>0</v>
      </c>
      <c r="K81" s="208">
        <f>VLOOKUP(C81,Лист1!C111:I323,7,0)</f>
        <v>0</v>
      </c>
      <c r="L81" s="44"/>
    </row>
    <row r="82" spans="1:12" ht="30" customHeight="1" x14ac:dyDescent="0.2">
      <c r="A82" s="57"/>
      <c r="B82" s="120" t="s">
        <v>19</v>
      </c>
      <c r="C82" s="211" t="s">
        <v>298</v>
      </c>
      <c r="D82" s="217"/>
      <c r="E82" s="213">
        <v>5</v>
      </c>
      <c r="F82" s="205">
        <v>70</v>
      </c>
      <c r="G82" s="206">
        <f>VLOOKUP(C82,Лист1!C84:E370,3,0)</f>
        <v>79.956094499999992</v>
      </c>
      <c r="H82" s="209">
        <f t="shared" si="16"/>
        <v>79.956094499999992</v>
      </c>
      <c r="I82" s="149">
        <f t="shared" si="17"/>
        <v>0</v>
      </c>
      <c r="J82" s="208">
        <f>VLOOKUP(C82,Лист1!C84:H369,6,0)</f>
        <v>0</v>
      </c>
      <c r="K82" s="208">
        <f>VLOOKUP(C82,Лист1!C112:I324,7,0)</f>
        <v>0</v>
      </c>
      <c r="L82" s="44"/>
    </row>
    <row r="83" spans="1:12" ht="30" customHeight="1" x14ac:dyDescent="0.2">
      <c r="A83" s="57"/>
      <c r="B83" s="120" t="s">
        <v>20</v>
      </c>
      <c r="C83" s="211" t="s">
        <v>299</v>
      </c>
      <c r="D83" s="217"/>
      <c r="E83" s="213">
        <v>4</v>
      </c>
      <c r="F83" s="205">
        <v>36</v>
      </c>
      <c r="G83" s="206">
        <f>VLOOKUP(C83,Лист1!C85:E371,3,0)</f>
        <v>158.17730850000001</v>
      </c>
      <c r="H83" s="209">
        <f t="shared" si="16"/>
        <v>158.17730850000001</v>
      </c>
      <c r="I83" s="149">
        <f t="shared" si="17"/>
        <v>0</v>
      </c>
      <c r="J83" s="208">
        <f>VLOOKUP(C83,Лист1!C85:H370,6,0)</f>
        <v>0</v>
      </c>
      <c r="K83" s="208">
        <f>VLOOKUP(C83,Лист1!C113:I325,7,0)</f>
        <v>0</v>
      </c>
      <c r="L83" s="44"/>
    </row>
    <row r="84" spans="1:12" ht="30" customHeight="1" x14ac:dyDescent="0.2">
      <c r="A84" s="53"/>
      <c r="B84" s="120" t="s">
        <v>21</v>
      </c>
      <c r="C84" s="211" t="s">
        <v>300</v>
      </c>
      <c r="D84" s="217"/>
      <c r="E84" s="213">
        <v>4</v>
      </c>
      <c r="F84" s="205">
        <v>24</v>
      </c>
      <c r="G84" s="206">
        <f>VLOOKUP(C84,Лист1!C86:E372,3,0)</f>
        <v>318.67901999999998</v>
      </c>
      <c r="H84" s="209">
        <f t="shared" si="16"/>
        <v>318.67901999999998</v>
      </c>
      <c r="I84" s="149">
        <f t="shared" si="17"/>
        <v>0</v>
      </c>
      <c r="J84" s="208">
        <f>VLOOKUP(C84,Лист1!C86:H371,6,0)</f>
        <v>0</v>
      </c>
      <c r="K84" s="208">
        <f>VLOOKUP(C84,Лист1!C114:I326,7,0)</f>
        <v>0</v>
      </c>
      <c r="L84" s="44"/>
    </row>
    <row r="85" spans="1:12" ht="30" customHeight="1" x14ac:dyDescent="0.2">
      <c r="A85" s="53"/>
      <c r="B85" s="120" t="s">
        <v>22</v>
      </c>
      <c r="C85" s="211" t="s">
        <v>301</v>
      </c>
      <c r="D85" s="217"/>
      <c r="E85" s="213">
        <v>1</v>
      </c>
      <c r="F85" s="205">
        <v>12</v>
      </c>
      <c r="G85" s="206">
        <f>VLOOKUP(C85,Лист1!C87:E373,3,0)</f>
        <v>471.14638200000002</v>
      </c>
      <c r="H85" s="209">
        <f t="shared" si="16"/>
        <v>471.14638200000002</v>
      </c>
      <c r="I85" s="149">
        <f t="shared" si="17"/>
        <v>0</v>
      </c>
      <c r="J85" s="208">
        <f>VLOOKUP(C85,Лист1!C87:H372,6,0)</f>
        <v>0</v>
      </c>
      <c r="K85" s="208">
        <f>VLOOKUP(C85,Лист1!C115:I327,7,0)</f>
        <v>0</v>
      </c>
      <c r="L85" s="44"/>
    </row>
    <row r="86" spans="1:12" ht="30" customHeight="1" thickBot="1" x14ac:dyDescent="0.25">
      <c r="A86" s="53"/>
      <c r="B86" s="120" t="s">
        <v>23</v>
      </c>
      <c r="C86" s="211" t="s">
        <v>302</v>
      </c>
      <c r="D86" s="216"/>
      <c r="E86" s="213">
        <v>1</v>
      </c>
      <c r="F86" s="205">
        <v>6</v>
      </c>
      <c r="G86" s="206">
        <f>VLOOKUP(C86,Лист1!C88:E374,3,0)</f>
        <v>672.47673750000001</v>
      </c>
      <c r="H86" s="209">
        <f t="shared" si="16"/>
        <v>672.47673750000001</v>
      </c>
      <c r="I86" s="149">
        <f t="shared" si="17"/>
        <v>0</v>
      </c>
      <c r="J86" s="208">
        <f>VLOOKUP(C86,Лист1!C88:H373,6,0)</f>
        <v>0</v>
      </c>
      <c r="K86" s="208">
        <f>VLOOKUP(C86,Лист1!C116:I328,7,0)</f>
        <v>0</v>
      </c>
      <c r="L86" s="44"/>
    </row>
    <row r="87" spans="1:12" ht="4.95" customHeight="1" thickBot="1" x14ac:dyDescent="0.25">
      <c r="A87" s="54"/>
      <c r="B87" s="179"/>
      <c r="C87" s="179"/>
      <c r="D87" s="186"/>
      <c r="E87" s="187"/>
      <c r="F87" s="187"/>
      <c r="G87" s="188"/>
      <c r="H87" s="189"/>
      <c r="I87" s="190"/>
      <c r="J87" s="190"/>
      <c r="K87" s="190"/>
      <c r="L87" s="44"/>
    </row>
    <row r="88" spans="1:12" ht="30" customHeight="1" x14ac:dyDescent="0.2">
      <c r="A88" s="53"/>
      <c r="B88" s="120" t="s">
        <v>42</v>
      </c>
      <c r="C88" s="211" t="s">
        <v>303</v>
      </c>
      <c r="D88" s="215"/>
      <c r="E88" s="213">
        <v>100</v>
      </c>
      <c r="F88" s="205">
        <v>1000</v>
      </c>
      <c r="G88" s="206">
        <f>VLOOKUP(C88,Лист1!C90:E376,3,0)</f>
        <v>4.7993714999999995</v>
      </c>
      <c r="H88" s="209">
        <f t="shared" ref="H88:H112" si="18">G88-G88*$H$5</f>
        <v>4.7993714999999995</v>
      </c>
      <c r="I88" s="149">
        <f t="shared" ref="I88:I112" si="19">D88*H88</f>
        <v>0</v>
      </c>
      <c r="J88" s="208">
        <f>VLOOKUP(C88,Лист1!C90:H375,6,0)</f>
        <v>0</v>
      </c>
      <c r="K88" s="208">
        <f>VLOOKUP(C88,Лист1!C118:I330,7,0)</f>
        <v>0</v>
      </c>
      <c r="L88" s="44"/>
    </row>
    <row r="89" spans="1:12" ht="30" customHeight="1" x14ac:dyDescent="0.2">
      <c r="A89" s="53"/>
      <c r="B89" s="120" t="s">
        <v>43</v>
      </c>
      <c r="C89" s="211" t="s">
        <v>304</v>
      </c>
      <c r="D89" s="217"/>
      <c r="E89" s="213">
        <v>50</v>
      </c>
      <c r="F89" s="205">
        <v>600</v>
      </c>
      <c r="G89" s="206">
        <f>VLOOKUP(C89,Лист1!C91:E377,3,0)</f>
        <v>7.0238420999999986</v>
      </c>
      <c r="H89" s="209">
        <f t="shared" si="18"/>
        <v>7.0238420999999986</v>
      </c>
      <c r="I89" s="149">
        <f t="shared" si="19"/>
        <v>0</v>
      </c>
      <c r="J89" s="208">
        <f>VLOOKUP(C89,Лист1!C91:H376,6,0)</f>
        <v>0</v>
      </c>
      <c r="K89" s="208">
        <f>VLOOKUP(C89,Лист1!C119:I331,7,0)</f>
        <v>0</v>
      </c>
      <c r="L89" s="44"/>
    </row>
    <row r="90" spans="1:12" s="24" customFormat="1" ht="30" customHeight="1" x14ac:dyDescent="0.2">
      <c r="A90" s="53"/>
      <c r="B90" s="120" t="s">
        <v>44</v>
      </c>
      <c r="C90" s="211" t="s">
        <v>305</v>
      </c>
      <c r="D90" s="217"/>
      <c r="E90" s="213">
        <v>50</v>
      </c>
      <c r="F90" s="205">
        <v>500</v>
      </c>
      <c r="G90" s="206">
        <f>VLOOKUP(C90,Лист1!C92:E378,3,0)</f>
        <v>7.2676197</v>
      </c>
      <c r="H90" s="209">
        <f t="shared" si="18"/>
        <v>7.2676197</v>
      </c>
      <c r="I90" s="149">
        <f t="shared" si="19"/>
        <v>0</v>
      </c>
      <c r="J90" s="208">
        <f>VLOOKUP(C90,Лист1!C92:H377,6,0)</f>
        <v>0</v>
      </c>
      <c r="K90" s="208">
        <f>VLOOKUP(C90,Лист1!C120:I332,7,0)</f>
        <v>0</v>
      </c>
      <c r="L90" s="44"/>
    </row>
    <row r="91" spans="1:12" s="24" customFormat="1" ht="30" customHeight="1" x14ac:dyDescent="0.2">
      <c r="A91" s="53"/>
      <c r="B91" s="120" t="s">
        <v>45</v>
      </c>
      <c r="C91" s="211" t="s">
        <v>306</v>
      </c>
      <c r="D91" s="217"/>
      <c r="E91" s="213">
        <v>25</v>
      </c>
      <c r="F91" s="205">
        <v>350</v>
      </c>
      <c r="G91" s="206">
        <f>VLOOKUP(C91,Лист1!C93:E379,3,0)</f>
        <v>18.763659000000004</v>
      </c>
      <c r="H91" s="209">
        <f t="shared" si="18"/>
        <v>18.763659000000004</v>
      </c>
      <c r="I91" s="149">
        <f t="shared" si="19"/>
        <v>0</v>
      </c>
      <c r="J91" s="208">
        <f>VLOOKUP(C91,Лист1!C93:H378,6,0)</f>
        <v>0</v>
      </c>
      <c r="K91" s="208">
        <f>VLOOKUP(C91,Лист1!C121:I333,7,0)</f>
        <v>0</v>
      </c>
      <c r="L91" s="44"/>
    </row>
    <row r="92" spans="1:12" s="24" customFormat="1" ht="30" customHeight="1" x14ac:dyDescent="0.2">
      <c r="A92" s="53"/>
      <c r="B92" s="120" t="s">
        <v>46</v>
      </c>
      <c r="C92" s="211" t="s">
        <v>307</v>
      </c>
      <c r="D92" s="217"/>
      <c r="E92" s="213">
        <v>25</v>
      </c>
      <c r="F92" s="205">
        <v>350</v>
      </c>
      <c r="G92" s="206">
        <f>VLOOKUP(C92,Лист1!C94:E380,3,0)</f>
        <v>19.622677500000002</v>
      </c>
      <c r="H92" s="209">
        <f t="shared" si="18"/>
        <v>19.622677500000002</v>
      </c>
      <c r="I92" s="149">
        <f t="shared" si="19"/>
        <v>0</v>
      </c>
      <c r="J92" s="208">
        <f>VLOOKUP(C92,Лист1!C94:H379,6,0)</f>
        <v>0</v>
      </c>
      <c r="K92" s="208">
        <f>VLOOKUP(C92,Лист1!C122:I334,7,0)</f>
        <v>0</v>
      </c>
      <c r="L92" s="44"/>
    </row>
    <row r="93" spans="1:12" ht="30" customHeight="1" x14ac:dyDescent="0.2">
      <c r="A93" s="53"/>
      <c r="B93" s="120" t="s">
        <v>47</v>
      </c>
      <c r="C93" s="211" t="s">
        <v>308</v>
      </c>
      <c r="D93" s="217"/>
      <c r="E93" s="213">
        <v>25</v>
      </c>
      <c r="F93" s="205">
        <v>300</v>
      </c>
      <c r="G93" s="206">
        <f>VLOOKUP(C93,Лист1!C95:E381,3,0)</f>
        <v>22.435541999999998</v>
      </c>
      <c r="H93" s="209">
        <f t="shared" si="18"/>
        <v>22.435541999999998</v>
      </c>
      <c r="I93" s="149">
        <f t="shared" si="19"/>
        <v>0</v>
      </c>
      <c r="J93" s="208">
        <f>VLOOKUP(C93,Лист1!C95:H380,6,0)</f>
        <v>0</v>
      </c>
      <c r="K93" s="208">
        <f>VLOOKUP(C93,Лист1!C123:I335,7,0)</f>
        <v>0</v>
      </c>
      <c r="L93" s="44"/>
    </row>
    <row r="94" spans="1:12" ht="30" customHeight="1" x14ac:dyDescent="0.2">
      <c r="A94" s="53"/>
      <c r="B94" s="120" t="s">
        <v>48</v>
      </c>
      <c r="C94" s="211" t="s">
        <v>309</v>
      </c>
      <c r="D94" s="217"/>
      <c r="E94" s="213">
        <v>20</v>
      </c>
      <c r="F94" s="205">
        <v>240</v>
      </c>
      <c r="G94" s="206">
        <f>VLOOKUP(C94,Лист1!C96:E382,3,0)</f>
        <v>30.250926</v>
      </c>
      <c r="H94" s="209">
        <f t="shared" si="18"/>
        <v>30.250926</v>
      </c>
      <c r="I94" s="149">
        <f t="shared" si="19"/>
        <v>0</v>
      </c>
      <c r="J94" s="208">
        <f>VLOOKUP(C94,Лист1!C96:H381,6,0)</f>
        <v>0</v>
      </c>
      <c r="K94" s="208">
        <f>VLOOKUP(C94,Лист1!C124:I336,7,0)</f>
        <v>0</v>
      </c>
      <c r="L94" s="44"/>
    </row>
    <row r="95" spans="1:12" ht="30" customHeight="1" x14ac:dyDescent="0.2">
      <c r="A95" s="53"/>
      <c r="B95" s="120" t="s">
        <v>49</v>
      </c>
      <c r="C95" s="211" t="s">
        <v>310</v>
      </c>
      <c r="D95" s="217"/>
      <c r="E95" s="213">
        <v>20</v>
      </c>
      <c r="F95" s="205">
        <v>200</v>
      </c>
      <c r="G95" s="206">
        <f>VLOOKUP(C95,Лист1!C97:E383,3,0)</f>
        <v>31.2783795</v>
      </c>
      <c r="H95" s="209">
        <f t="shared" si="18"/>
        <v>31.2783795</v>
      </c>
      <c r="I95" s="149">
        <f t="shared" si="19"/>
        <v>0</v>
      </c>
      <c r="J95" s="208">
        <f>VLOOKUP(C95,Лист1!C97:H382,6,0)</f>
        <v>0</v>
      </c>
      <c r="K95" s="208">
        <f>VLOOKUP(C95,Лист1!C125:I337,7,0)</f>
        <v>0</v>
      </c>
      <c r="L95" s="44"/>
    </row>
    <row r="96" spans="1:12" ht="30" customHeight="1" x14ac:dyDescent="0.2">
      <c r="A96" s="53"/>
      <c r="B96" s="120" t="s">
        <v>50</v>
      </c>
      <c r="C96" s="211" t="s">
        <v>311</v>
      </c>
      <c r="D96" s="217"/>
      <c r="E96" s="213">
        <v>20</v>
      </c>
      <c r="F96" s="205">
        <v>200</v>
      </c>
      <c r="G96" s="206">
        <f>VLOOKUP(C96,Лист1!C98:E384,3,0)</f>
        <v>33.552252000000003</v>
      </c>
      <c r="H96" s="209">
        <f t="shared" si="18"/>
        <v>33.552252000000003</v>
      </c>
      <c r="I96" s="149">
        <f t="shared" si="19"/>
        <v>0</v>
      </c>
      <c r="J96" s="208">
        <f>VLOOKUP(C96,Лист1!C98:H383,6,0)</f>
        <v>0</v>
      </c>
      <c r="K96" s="208">
        <f>VLOOKUP(C96,Лист1!C126:I338,7,0)</f>
        <v>0</v>
      </c>
      <c r="L96" s="44"/>
    </row>
    <row r="97" spans="1:12" ht="30" customHeight="1" x14ac:dyDescent="0.2">
      <c r="A97" s="53"/>
      <c r="B97" s="120" t="s">
        <v>51</v>
      </c>
      <c r="C97" s="211" t="s">
        <v>312</v>
      </c>
      <c r="D97" s="217"/>
      <c r="E97" s="213">
        <v>20</v>
      </c>
      <c r="F97" s="205">
        <v>200</v>
      </c>
      <c r="G97" s="206">
        <f>VLOOKUP(C97,Лист1!C99:E385,3,0)</f>
        <v>39.026389500000001</v>
      </c>
      <c r="H97" s="209">
        <f t="shared" si="18"/>
        <v>39.026389500000001</v>
      </c>
      <c r="I97" s="149">
        <f t="shared" si="19"/>
        <v>0</v>
      </c>
      <c r="J97" s="208">
        <f>VLOOKUP(C97,Лист1!C99:H384,6,0)</f>
        <v>0</v>
      </c>
      <c r="K97" s="208">
        <f>VLOOKUP(C97,Лист1!C127:I339,7,0)</f>
        <v>0</v>
      </c>
      <c r="L97" s="44"/>
    </row>
    <row r="98" spans="1:12" ht="30" customHeight="1" x14ac:dyDescent="0.2">
      <c r="A98" s="53"/>
      <c r="B98" s="120" t="s">
        <v>52</v>
      </c>
      <c r="C98" s="211" t="s">
        <v>313</v>
      </c>
      <c r="D98" s="217"/>
      <c r="E98" s="213">
        <v>10</v>
      </c>
      <c r="F98" s="205">
        <v>120</v>
      </c>
      <c r="G98" s="206">
        <f>VLOOKUP(C98,Лист1!C100:E386,3,0)</f>
        <v>57.89279384999999</v>
      </c>
      <c r="H98" s="209">
        <f t="shared" si="18"/>
        <v>57.89279384999999</v>
      </c>
      <c r="I98" s="149">
        <f t="shared" si="19"/>
        <v>0</v>
      </c>
      <c r="J98" s="208">
        <f>VLOOKUP(C98,Лист1!C100:H385,6,0)</f>
        <v>0</v>
      </c>
      <c r="K98" s="208">
        <f>VLOOKUP(C98,Лист1!C128:I340,7,0)</f>
        <v>0</v>
      </c>
      <c r="L98" s="44"/>
    </row>
    <row r="99" spans="1:12" ht="30" customHeight="1" x14ac:dyDescent="0.2">
      <c r="A99" s="56"/>
      <c r="B99" s="120" t="s">
        <v>53</v>
      </c>
      <c r="C99" s="211" t="s">
        <v>314</v>
      </c>
      <c r="D99" s="217"/>
      <c r="E99" s="213">
        <v>10</v>
      </c>
      <c r="F99" s="205">
        <v>120</v>
      </c>
      <c r="G99" s="206">
        <f>VLOOKUP(C99,Лист1!C101:E387,3,0)</f>
        <v>41.7538737</v>
      </c>
      <c r="H99" s="209">
        <f t="shared" si="18"/>
        <v>41.7538737</v>
      </c>
      <c r="I99" s="149">
        <f t="shared" si="19"/>
        <v>0</v>
      </c>
      <c r="J99" s="208">
        <f>VLOOKUP(C99,Лист1!C101:H386,6,0)</f>
        <v>0</v>
      </c>
      <c r="K99" s="208">
        <f>VLOOKUP(C99,Лист1!C129:I341,7,0)</f>
        <v>0</v>
      </c>
      <c r="L99" s="44"/>
    </row>
    <row r="100" spans="1:12" ht="30" customHeight="1" x14ac:dyDescent="0.2">
      <c r="A100" s="56"/>
      <c r="B100" s="120" t="s">
        <v>54</v>
      </c>
      <c r="C100" s="211" t="s">
        <v>315</v>
      </c>
      <c r="D100" s="217"/>
      <c r="E100" s="213">
        <v>10</v>
      </c>
      <c r="F100" s="205">
        <v>120</v>
      </c>
      <c r="G100" s="206">
        <f>VLOOKUP(C100,Лист1!C102:E388,3,0)</f>
        <v>56.290976999999998</v>
      </c>
      <c r="H100" s="209">
        <f t="shared" si="18"/>
        <v>56.290976999999998</v>
      </c>
      <c r="I100" s="149">
        <f t="shared" si="19"/>
        <v>0</v>
      </c>
      <c r="J100" s="208">
        <f>VLOOKUP(C100,Лист1!C102:H387,6,0)</f>
        <v>0</v>
      </c>
      <c r="K100" s="208">
        <f>VLOOKUP(C100,Лист1!C130:I342,7,0)</f>
        <v>0</v>
      </c>
      <c r="L100" s="44"/>
    </row>
    <row r="101" spans="1:12" ht="30" customHeight="1" x14ac:dyDescent="0.2">
      <c r="A101" s="56"/>
      <c r="B101" s="120" t="s">
        <v>55</v>
      </c>
      <c r="C101" s="211" t="s">
        <v>316</v>
      </c>
      <c r="D101" s="217"/>
      <c r="E101" s="213">
        <v>10</v>
      </c>
      <c r="F101" s="205">
        <v>120</v>
      </c>
      <c r="G101" s="206">
        <f>VLOOKUP(C101,Лист1!C103:E389,3,0)</f>
        <v>57.9921705</v>
      </c>
      <c r="H101" s="209">
        <f t="shared" si="18"/>
        <v>57.9921705</v>
      </c>
      <c r="I101" s="149">
        <f t="shared" si="19"/>
        <v>0</v>
      </c>
      <c r="J101" s="208">
        <f>VLOOKUP(C101,Лист1!C103:H388,6,0)</f>
        <v>0</v>
      </c>
      <c r="K101" s="208">
        <f>VLOOKUP(C101,Лист1!C131:I343,7,0)</f>
        <v>0</v>
      </c>
      <c r="L101" s="44"/>
    </row>
    <row r="102" spans="1:12" ht="30" customHeight="1" x14ac:dyDescent="0.2">
      <c r="A102" s="56"/>
      <c r="B102" s="120" t="s">
        <v>56</v>
      </c>
      <c r="C102" s="211" t="s">
        <v>317</v>
      </c>
      <c r="D102" s="217"/>
      <c r="E102" s="213">
        <v>10</v>
      </c>
      <c r="F102" s="205">
        <v>80</v>
      </c>
      <c r="G102" s="206">
        <f>VLOOKUP(C102,Лист1!C104:E390,3,0)</f>
        <v>66.430763999999996</v>
      </c>
      <c r="H102" s="209">
        <f t="shared" si="18"/>
        <v>66.430763999999996</v>
      </c>
      <c r="I102" s="149">
        <f t="shared" si="19"/>
        <v>0</v>
      </c>
      <c r="J102" s="208">
        <f>VLOOKUP(C102,Лист1!C104:H389,6,0)</f>
        <v>0</v>
      </c>
      <c r="K102" s="208">
        <f>VLOOKUP(C102,Лист1!C132:I344,7,0)</f>
        <v>0</v>
      </c>
      <c r="L102" s="44"/>
    </row>
    <row r="103" spans="1:12" ht="30" customHeight="1" x14ac:dyDescent="0.2">
      <c r="A103" s="56"/>
      <c r="B103" s="120" t="s">
        <v>57</v>
      </c>
      <c r="C103" s="212" t="s">
        <v>318</v>
      </c>
      <c r="D103" s="217"/>
      <c r="E103" s="214">
        <v>5</v>
      </c>
      <c r="F103" s="210">
        <v>50</v>
      </c>
      <c r="G103" s="206">
        <f>VLOOKUP(C103,Лист1!C105:E391,3,0)</f>
        <v>213.75</v>
      </c>
      <c r="H103" s="207">
        <f t="shared" si="18"/>
        <v>213.75</v>
      </c>
      <c r="I103" s="149">
        <f t="shared" si="19"/>
        <v>0</v>
      </c>
      <c r="J103" s="208">
        <f>VLOOKUP(C103,Лист1!C105:H390,6,0)</f>
        <v>0</v>
      </c>
      <c r="K103" s="208">
        <f>VLOOKUP(C103,Лист1!C133:I345,7,0)</f>
        <v>0</v>
      </c>
      <c r="L103" s="44"/>
    </row>
    <row r="104" spans="1:12" ht="30" customHeight="1" x14ac:dyDescent="0.2">
      <c r="A104" s="56"/>
      <c r="B104" s="120" t="s">
        <v>58</v>
      </c>
      <c r="C104" s="212" t="s">
        <v>319</v>
      </c>
      <c r="D104" s="217"/>
      <c r="E104" s="214">
        <v>2</v>
      </c>
      <c r="F104" s="210">
        <v>32</v>
      </c>
      <c r="G104" s="206">
        <f>VLOOKUP(C104,Лист1!C106:E392,3,0)</f>
        <v>248.97599999999997</v>
      </c>
      <c r="H104" s="207">
        <f t="shared" si="18"/>
        <v>248.97599999999997</v>
      </c>
      <c r="I104" s="149">
        <f t="shared" si="19"/>
        <v>0</v>
      </c>
      <c r="J104" s="208">
        <f>VLOOKUP(C104,Лист1!C106:H391,6,0)</f>
        <v>0</v>
      </c>
      <c r="K104" s="208">
        <f>VLOOKUP(C104,Лист1!C134:I346,7,0)</f>
        <v>0</v>
      </c>
      <c r="L104" s="44"/>
    </row>
    <row r="105" spans="1:12" ht="30" customHeight="1" x14ac:dyDescent="0.2">
      <c r="A105" s="56"/>
      <c r="B105" s="120" t="s">
        <v>59</v>
      </c>
      <c r="C105" s="212" t="s">
        <v>320</v>
      </c>
      <c r="D105" s="217"/>
      <c r="E105" s="214">
        <v>2</v>
      </c>
      <c r="F105" s="210">
        <v>24</v>
      </c>
      <c r="G105" s="206">
        <f>VLOOKUP(C105,Лист1!C107:E393,3,0)</f>
        <v>330.37200000000001</v>
      </c>
      <c r="H105" s="207">
        <f t="shared" si="18"/>
        <v>330.37200000000001</v>
      </c>
      <c r="I105" s="149">
        <f t="shared" si="19"/>
        <v>0</v>
      </c>
      <c r="J105" s="208">
        <f>VLOOKUP(C105,Лист1!C107:H392,6,0)</f>
        <v>0</v>
      </c>
      <c r="K105" s="208">
        <f>VLOOKUP(C105,Лист1!C135:I347,7,0)</f>
        <v>0</v>
      </c>
      <c r="L105" s="44"/>
    </row>
    <row r="106" spans="1:12" ht="30" customHeight="1" x14ac:dyDescent="0.2">
      <c r="A106" s="53"/>
      <c r="B106" s="120" t="s">
        <v>60</v>
      </c>
      <c r="C106" s="212" t="s">
        <v>321</v>
      </c>
      <c r="D106" s="217"/>
      <c r="E106" s="214">
        <v>2</v>
      </c>
      <c r="F106" s="210">
        <v>24</v>
      </c>
      <c r="G106" s="206">
        <f>VLOOKUP(C106,Лист1!C108:E394,3,0)</f>
        <v>330.37200000000001</v>
      </c>
      <c r="H106" s="207">
        <f t="shared" si="18"/>
        <v>330.37200000000001</v>
      </c>
      <c r="I106" s="149">
        <f t="shared" si="19"/>
        <v>0</v>
      </c>
      <c r="J106" s="208">
        <f>VLOOKUP(C106,Лист1!C108:H393,6,0)</f>
        <v>0</v>
      </c>
      <c r="K106" s="208">
        <f>VLOOKUP(C106,Лист1!C136:I348,7,0)</f>
        <v>0</v>
      </c>
      <c r="L106" s="44"/>
    </row>
    <row r="107" spans="1:12" ht="30" customHeight="1" x14ac:dyDescent="0.2">
      <c r="A107" s="53"/>
      <c r="B107" s="120" t="s">
        <v>61</v>
      </c>
      <c r="C107" s="212" t="s">
        <v>322</v>
      </c>
      <c r="D107" s="217"/>
      <c r="E107" s="214">
        <v>2</v>
      </c>
      <c r="F107" s="210">
        <v>16</v>
      </c>
      <c r="G107" s="206">
        <f>VLOOKUP(C107,Лист1!C109:E395,3,0)</f>
        <v>372.40947719999997</v>
      </c>
      <c r="H107" s="207">
        <f t="shared" si="18"/>
        <v>372.40947719999997</v>
      </c>
      <c r="I107" s="149">
        <f t="shared" si="19"/>
        <v>0</v>
      </c>
      <c r="J107" s="208">
        <f>VLOOKUP(C107,Лист1!C109:H394,6,0)</f>
        <v>0</v>
      </c>
      <c r="K107" s="208">
        <f>VLOOKUP(C107,Лист1!C137:I349,7,0)</f>
        <v>0</v>
      </c>
      <c r="L107" s="44"/>
    </row>
    <row r="108" spans="1:12" ht="30" customHeight="1" x14ac:dyDescent="0.2">
      <c r="A108" s="56"/>
      <c r="B108" s="120" t="s">
        <v>62</v>
      </c>
      <c r="C108" s="212" t="s">
        <v>323</v>
      </c>
      <c r="D108" s="217"/>
      <c r="E108" s="214">
        <v>2</v>
      </c>
      <c r="F108" s="210">
        <v>16</v>
      </c>
      <c r="G108" s="206">
        <f>VLOOKUP(C108,Лист1!C110:E396,3,0)</f>
        <v>507.87</v>
      </c>
      <c r="H108" s="207">
        <f t="shared" si="18"/>
        <v>507.87</v>
      </c>
      <c r="I108" s="149">
        <f t="shared" si="19"/>
        <v>0</v>
      </c>
      <c r="J108" s="208">
        <f>VLOOKUP(C108,Лист1!C110:H395,6,0)</f>
        <v>0</v>
      </c>
      <c r="K108" s="208">
        <f>VLOOKUP(C108,Лист1!C138:I350,7,0)</f>
        <v>0</v>
      </c>
      <c r="L108" s="44"/>
    </row>
    <row r="109" spans="1:12" ht="30" customHeight="1" x14ac:dyDescent="0.2">
      <c r="A109" s="56"/>
      <c r="B109" s="120" t="s">
        <v>63</v>
      </c>
      <c r="C109" s="212" t="s">
        <v>324</v>
      </c>
      <c r="D109" s="217"/>
      <c r="E109" s="214">
        <v>2</v>
      </c>
      <c r="F109" s="210">
        <v>16</v>
      </c>
      <c r="G109" s="206">
        <f>VLOOKUP(C109,Лист1!C111:E397,3,0)</f>
        <v>490.7471544</v>
      </c>
      <c r="H109" s="207">
        <f t="shared" si="18"/>
        <v>490.7471544</v>
      </c>
      <c r="I109" s="149">
        <f t="shared" si="19"/>
        <v>0</v>
      </c>
      <c r="J109" s="208">
        <f>VLOOKUP(C109,Лист1!C111:H396,6,0)</f>
        <v>0</v>
      </c>
      <c r="K109" s="208">
        <f>VLOOKUP(C109,Лист1!C139:I351,7,0)</f>
        <v>0</v>
      </c>
      <c r="L109" s="44"/>
    </row>
    <row r="110" spans="1:12" ht="30" customHeight="1" x14ac:dyDescent="0.2">
      <c r="A110" s="56"/>
      <c r="B110" s="120" t="s">
        <v>64</v>
      </c>
      <c r="C110" s="212" t="s">
        <v>325</v>
      </c>
      <c r="D110" s="217"/>
      <c r="E110" s="214">
        <v>2</v>
      </c>
      <c r="F110" s="210">
        <v>16</v>
      </c>
      <c r="G110" s="206">
        <f>VLOOKUP(C110,Лист1!C112:E398,3,0)</f>
        <v>487.69200000000001</v>
      </c>
      <c r="H110" s="207">
        <f t="shared" si="18"/>
        <v>487.69200000000001</v>
      </c>
      <c r="I110" s="149">
        <f t="shared" si="19"/>
        <v>0</v>
      </c>
      <c r="J110" s="208">
        <f>VLOOKUP(C110,Лист1!C112:H397,6,0)</f>
        <v>0</v>
      </c>
      <c r="K110" s="208">
        <f>VLOOKUP(C110,Лист1!C140:I352,7,0)</f>
        <v>0</v>
      </c>
      <c r="L110" s="44"/>
    </row>
    <row r="111" spans="1:12" ht="30" customHeight="1" x14ac:dyDescent="0.2">
      <c r="A111" s="56"/>
      <c r="B111" s="120" t="s">
        <v>65</v>
      </c>
      <c r="C111" s="212" t="s">
        <v>326</v>
      </c>
      <c r="D111" s="217"/>
      <c r="E111" s="214">
        <v>2</v>
      </c>
      <c r="F111" s="210">
        <v>16</v>
      </c>
      <c r="G111" s="206">
        <f>VLOOKUP(C111,Лист1!C113:E399,3,0)</f>
        <v>707.94</v>
      </c>
      <c r="H111" s="207">
        <f t="shared" si="18"/>
        <v>707.94</v>
      </c>
      <c r="I111" s="149">
        <f t="shared" si="19"/>
        <v>0</v>
      </c>
      <c r="J111" s="208">
        <f>VLOOKUP(C111,Лист1!C113:H398,6,0)</f>
        <v>0</v>
      </c>
      <c r="K111" s="208">
        <f>VLOOKUP(C111,Лист1!C141:I353,7,0)</f>
        <v>0</v>
      </c>
      <c r="L111" s="44"/>
    </row>
    <row r="112" spans="1:12" ht="30" customHeight="1" thickBot="1" x14ac:dyDescent="0.25">
      <c r="A112" s="56"/>
      <c r="B112" s="120" t="s">
        <v>66</v>
      </c>
      <c r="C112" s="212" t="s">
        <v>327</v>
      </c>
      <c r="D112" s="216"/>
      <c r="E112" s="214">
        <v>2</v>
      </c>
      <c r="F112" s="210">
        <v>16</v>
      </c>
      <c r="G112" s="206">
        <f>VLOOKUP(C112,Лист1!C114:E400,3,0)</f>
        <v>791.7299999999999</v>
      </c>
      <c r="H112" s="207">
        <f t="shared" si="18"/>
        <v>791.7299999999999</v>
      </c>
      <c r="I112" s="149">
        <f t="shared" si="19"/>
        <v>0</v>
      </c>
      <c r="J112" s="208">
        <f>VLOOKUP(C112,Лист1!C114:H399,6,0)</f>
        <v>0</v>
      </c>
      <c r="K112" s="208">
        <f>VLOOKUP(C112,Лист1!C142:I354,7,0)</f>
        <v>0</v>
      </c>
      <c r="L112" s="44"/>
    </row>
    <row r="113" spans="1:12" ht="4.95" customHeight="1" thickBot="1" x14ac:dyDescent="0.25">
      <c r="A113" s="55"/>
      <c r="B113" s="179"/>
      <c r="C113" s="179"/>
      <c r="D113" s="186"/>
      <c r="E113" s="187"/>
      <c r="F113" s="187"/>
      <c r="G113" s="188"/>
      <c r="H113" s="189"/>
      <c r="I113" s="190"/>
      <c r="J113" s="190"/>
      <c r="K113" s="190"/>
      <c r="L113" s="44"/>
    </row>
    <row r="114" spans="1:12" ht="30" customHeight="1" x14ac:dyDescent="0.2">
      <c r="A114" s="56"/>
      <c r="B114" s="120" t="s">
        <v>109</v>
      </c>
      <c r="C114" s="211" t="s">
        <v>328</v>
      </c>
      <c r="D114" s="215"/>
      <c r="E114" s="213">
        <v>25</v>
      </c>
      <c r="F114" s="205">
        <v>300</v>
      </c>
      <c r="G114" s="206">
        <f>VLOOKUP(C114,Лист1!C116:E402,3,0)</f>
        <v>16.321351499999999</v>
      </c>
      <c r="H114" s="207">
        <f t="shared" ref="H114:H149" si="20">G114-G114*$H$5</f>
        <v>16.321351499999999</v>
      </c>
      <c r="I114" s="149">
        <f t="shared" ref="I114:I149" si="21">D114*H114</f>
        <v>0</v>
      </c>
      <c r="J114" s="208">
        <f>VLOOKUP(C114,Лист1!C116:H401,6,0)</f>
        <v>0</v>
      </c>
      <c r="K114" s="208">
        <f>VLOOKUP(C114,Лист1!C144:I356,7,0)</f>
        <v>0</v>
      </c>
      <c r="L114" s="44"/>
    </row>
    <row r="115" spans="1:12" ht="30" customHeight="1" x14ac:dyDescent="0.2">
      <c r="A115" s="56"/>
      <c r="B115" s="120" t="s">
        <v>110</v>
      </c>
      <c r="C115" s="211" t="s">
        <v>329</v>
      </c>
      <c r="D115" s="217"/>
      <c r="E115" s="213">
        <v>20</v>
      </c>
      <c r="F115" s="205">
        <v>200</v>
      </c>
      <c r="G115" s="206">
        <f>VLOOKUP(C115,Лист1!C117:E403,3,0)</f>
        <v>28.297080000000001</v>
      </c>
      <c r="H115" s="207">
        <f t="shared" si="20"/>
        <v>28.297080000000001</v>
      </c>
      <c r="I115" s="149">
        <f t="shared" si="21"/>
        <v>0</v>
      </c>
      <c r="J115" s="208">
        <f>VLOOKUP(C115,Лист1!C117:H402,6,0)</f>
        <v>0</v>
      </c>
      <c r="K115" s="208">
        <f>VLOOKUP(C115,Лист1!C145:I357,7,0)</f>
        <v>0</v>
      </c>
      <c r="L115" s="44"/>
    </row>
    <row r="116" spans="1:12" ht="30" customHeight="1" x14ac:dyDescent="0.2">
      <c r="A116" s="56"/>
      <c r="B116" s="120" t="s">
        <v>111</v>
      </c>
      <c r="C116" s="211" t="s">
        <v>330</v>
      </c>
      <c r="D116" s="217"/>
      <c r="E116" s="213">
        <v>20</v>
      </c>
      <c r="F116" s="205">
        <v>160</v>
      </c>
      <c r="G116" s="206">
        <f>VLOOKUP(C116,Лист1!C118:E404,3,0)</f>
        <v>25.602119999999999</v>
      </c>
      <c r="H116" s="207">
        <f t="shared" si="20"/>
        <v>25.602119999999999</v>
      </c>
      <c r="I116" s="149">
        <f t="shared" si="21"/>
        <v>0</v>
      </c>
      <c r="J116" s="208">
        <f>VLOOKUP(C116,Лист1!C118:H403,6,0)</f>
        <v>0</v>
      </c>
      <c r="K116" s="208">
        <f>VLOOKUP(C116,Лист1!C146:I358,7,0)</f>
        <v>0</v>
      </c>
      <c r="L116" s="44"/>
    </row>
    <row r="117" spans="1:12" ht="30" customHeight="1" x14ac:dyDescent="0.2">
      <c r="A117" s="58"/>
      <c r="B117" s="120" t="s">
        <v>112</v>
      </c>
      <c r="C117" s="211" t="s">
        <v>331</v>
      </c>
      <c r="D117" s="217"/>
      <c r="E117" s="213">
        <v>10</v>
      </c>
      <c r="F117" s="205">
        <v>120</v>
      </c>
      <c r="G117" s="206">
        <f>VLOOKUP(C117,Лист1!C119:E405,3,0)</f>
        <v>50.395752000000002</v>
      </c>
      <c r="H117" s="207">
        <f t="shared" si="20"/>
        <v>50.395752000000002</v>
      </c>
      <c r="I117" s="149">
        <f t="shared" si="21"/>
        <v>0</v>
      </c>
      <c r="J117" s="208">
        <f>VLOOKUP(C117,Лист1!C119:H404,6,0)</f>
        <v>0</v>
      </c>
      <c r="K117" s="208">
        <f>VLOOKUP(C117,Лист1!C147:I359,7,0)</f>
        <v>0</v>
      </c>
    </row>
    <row r="118" spans="1:12" ht="30" customHeight="1" x14ac:dyDescent="0.2">
      <c r="A118" s="58"/>
      <c r="B118" s="120" t="s">
        <v>113</v>
      </c>
      <c r="C118" s="211" t="s">
        <v>332</v>
      </c>
      <c r="D118" s="217"/>
      <c r="E118" s="213">
        <v>15</v>
      </c>
      <c r="F118" s="205">
        <v>120</v>
      </c>
      <c r="G118" s="206">
        <f>VLOOKUP(C118,Лист1!C120:E406,3,0)</f>
        <v>48.677714999999999</v>
      </c>
      <c r="H118" s="207">
        <f t="shared" si="20"/>
        <v>48.677714999999999</v>
      </c>
      <c r="I118" s="149">
        <f t="shared" si="21"/>
        <v>0</v>
      </c>
      <c r="J118" s="208">
        <f>VLOOKUP(C118,Лист1!C120:H405,6,0)</f>
        <v>0</v>
      </c>
      <c r="K118" s="208">
        <f>VLOOKUP(C118,Лист1!C148:I360,7,0)</f>
        <v>0</v>
      </c>
    </row>
    <row r="119" spans="1:12" ht="30" customHeight="1" x14ac:dyDescent="0.2">
      <c r="A119" s="58"/>
      <c r="B119" s="120" t="s">
        <v>114</v>
      </c>
      <c r="C119" s="211" t="s">
        <v>333</v>
      </c>
      <c r="D119" s="217"/>
      <c r="E119" s="213">
        <v>10</v>
      </c>
      <c r="F119" s="205">
        <v>80</v>
      </c>
      <c r="G119" s="206">
        <f>VLOOKUP(C119,Лист1!C121:E407,3,0)</f>
        <v>53.596016999999996</v>
      </c>
      <c r="H119" s="207">
        <f t="shared" si="20"/>
        <v>53.596016999999996</v>
      </c>
      <c r="I119" s="149">
        <f t="shared" si="21"/>
        <v>0</v>
      </c>
      <c r="J119" s="208">
        <f>VLOOKUP(C119,Лист1!C121:H406,6,0)</f>
        <v>0</v>
      </c>
      <c r="K119" s="208">
        <f>VLOOKUP(C119,Лист1!C149:I361,7,0)</f>
        <v>0</v>
      </c>
    </row>
    <row r="120" spans="1:12" ht="30" customHeight="1" x14ac:dyDescent="0.2">
      <c r="A120" s="56"/>
      <c r="B120" s="120" t="s">
        <v>115</v>
      </c>
      <c r="C120" s="211" t="s">
        <v>334</v>
      </c>
      <c r="D120" s="217"/>
      <c r="E120" s="213">
        <v>10</v>
      </c>
      <c r="F120" s="205">
        <v>70</v>
      </c>
      <c r="G120" s="206">
        <f>VLOOKUP(C120,Лист1!C122:E408,3,0)</f>
        <v>72.674999999999997</v>
      </c>
      <c r="H120" s="207">
        <f t="shared" si="20"/>
        <v>72.674999999999997</v>
      </c>
      <c r="I120" s="149">
        <f t="shared" si="21"/>
        <v>0</v>
      </c>
      <c r="J120" s="208">
        <f>VLOOKUP(C120,Лист1!C122:H407,6,0)</f>
        <v>0</v>
      </c>
      <c r="K120" s="208">
        <f>VLOOKUP(C120,Лист1!C150:I362,7,0)</f>
        <v>0</v>
      </c>
    </row>
    <row r="121" spans="1:12" ht="30" customHeight="1" x14ac:dyDescent="0.2">
      <c r="A121" s="56"/>
      <c r="B121" s="120" t="s">
        <v>116</v>
      </c>
      <c r="C121" s="211" t="s">
        <v>335</v>
      </c>
      <c r="D121" s="217"/>
      <c r="E121" s="213">
        <v>10</v>
      </c>
      <c r="F121" s="205">
        <v>70</v>
      </c>
      <c r="G121" s="206">
        <f>VLOOKUP(C121,Лист1!C123:E409,3,0)</f>
        <v>90.011663999999982</v>
      </c>
      <c r="H121" s="207">
        <f t="shared" si="20"/>
        <v>90.011663999999982</v>
      </c>
      <c r="I121" s="149">
        <f t="shared" si="21"/>
        <v>0</v>
      </c>
      <c r="J121" s="208">
        <f>VLOOKUP(C121,Лист1!C123:H408,6,0)</f>
        <v>0</v>
      </c>
      <c r="K121" s="208">
        <f>VLOOKUP(C121,Лист1!C151:I363,7,0)</f>
        <v>0</v>
      </c>
    </row>
    <row r="122" spans="1:12" ht="30" customHeight="1" x14ac:dyDescent="0.2">
      <c r="A122" s="56"/>
      <c r="B122" s="120" t="s">
        <v>117</v>
      </c>
      <c r="C122" s="211" t="s">
        <v>336</v>
      </c>
      <c r="D122" s="217"/>
      <c r="E122" s="213">
        <v>5</v>
      </c>
      <c r="F122" s="205">
        <v>60</v>
      </c>
      <c r="G122" s="206">
        <f>VLOOKUP(C122,Лист1!C124:E410,3,0)</f>
        <v>97.355429999999998</v>
      </c>
      <c r="H122" s="207">
        <f t="shared" si="20"/>
        <v>97.355429999999998</v>
      </c>
      <c r="I122" s="149">
        <f t="shared" si="21"/>
        <v>0</v>
      </c>
      <c r="J122" s="208">
        <f>VLOOKUP(C122,Лист1!C124:H409,6,0)</f>
        <v>0</v>
      </c>
      <c r="K122" s="208">
        <f>VLOOKUP(C122,Лист1!C152:I364,7,0)</f>
        <v>0</v>
      </c>
    </row>
    <row r="123" spans="1:12" ht="30" customHeight="1" x14ac:dyDescent="0.2">
      <c r="A123" s="56"/>
      <c r="B123" s="120" t="s">
        <v>118</v>
      </c>
      <c r="C123" s="211" t="s">
        <v>337</v>
      </c>
      <c r="D123" s="217"/>
      <c r="E123" s="213">
        <v>2</v>
      </c>
      <c r="F123" s="205">
        <v>60</v>
      </c>
      <c r="G123" s="206">
        <f>VLOOKUP(C123,Лист1!C125:E411,3,0)</f>
        <v>230.20011449999996</v>
      </c>
      <c r="H123" s="207">
        <f t="shared" si="20"/>
        <v>230.20011449999996</v>
      </c>
      <c r="I123" s="149">
        <f t="shared" si="21"/>
        <v>0</v>
      </c>
      <c r="J123" s="208">
        <f>VLOOKUP(C123,Лист1!C125:H410,6,0)</f>
        <v>0</v>
      </c>
      <c r="K123" s="208">
        <f>VLOOKUP(C123,Лист1!C153:I365,7,0)</f>
        <v>0</v>
      </c>
    </row>
    <row r="124" spans="1:12" ht="30" customHeight="1" x14ac:dyDescent="0.2">
      <c r="A124" s="56"/>
      <c r="B124" s="120" t="s">
        <v>119</v>
      </c>
      <c r="C124" s="211" t="s">
        <v>338</v>
      </c>
      <c r="D124" s="217"/>
      <c r="E124" s="213">
        <v>2</v>
      </c>
      <c r="F124" s="205">
        <v>36</v>
      </c>
      <c r="G124" s="206">
        <f>VLOOKUP(C124,Лист1!C126:E412,3,0)</f>
        <v>149.0144445</v>
      </c>
      <c r="H124" s="207">
        <f t="shared" si="20"/>
        <v>149.0144445</v>
      </c>
      <c r="I124" s="149">
        <f t="shared" si="21"/>
        <v>0</v>
      </c>
      <c r="J124" s="208">
        <f>VLOOKUP(C124,Лист1!C126:H411,6,0)</f>
        <v>0</v>
      </c>
      <c r="K124" s="208">
        <f>VLOOKUP(C124,Лист1!C154:I366,7,0)</f>
        <v>0</v>
      </c>
    </row>
    <row r="125" spans="1:12" ht="30" customHeight="1" x14ac:dyDescent="0.2">
      <c r="A125" s="56"/>
      <c r="B125" s="120" t="s">
        <v>120</v>
      </c>
      <c r="C125" s="211" t="s">
        <v>339</v>
      </c>
      <c r="D125" s="217"/>
      <c r="E125" s="213">
        <v>2</v>
      </c>
      <c r="F125" s="205">
        <v>36</v>
      </c>
      <c r="G125" s="206">
        <f>VLOOKUP(C125,Лист1!C127:E413,3,0)</f>
        <v>156.37505400000001</v>
      </c>
      <c r="H125" s="207">
        <f t="shared" si="20"/>
        <v>156.37505400000001</v>
      </c>
      <c r="I125" s="149">
        <f t="shared" si="21"/>
        <v>0</v>
      </c>
      <c r="J125" s="208">
        <f>VLOOKUP(C125,Лист1!C127:H412,6,0)</f>
        <v>0</v>
      </c>
      <c r="K125" s="208">
        <f>VLOOKUP(C125,Лист1!C155:I367,7,0)</f>
        <v>0</v>
      </c>
    </row>
    <row r="126" spans="1:12" ht="30" customHeight="1" x14ac:dyDescent="0.2">
      <c r="A126" s="56"/>
      <c r="B126" s="120" t="s">
        <v>121</v>
      </c>
      <c r="C126" s="211" t="s">
        <v>340</v>
      </c>
      <c r="D126" s="217"/>
      <c r="E126" s="213">
        <v>2</v>
      </c>
      <c r="F126" s="205">
        <v>36</v>
      </c>
      <c r="G126" s="206">
        <f>VLOOKUP(C126,Лист1!C128:E414,3,0)</f>
        <v>169.42876650000002</v>
      </c>
      <c r="H126" s="207">
        <f t="shared" si="20"/>
        <v>169.42876650000002</v>
      </c>
      <c r="I126" s="149">
        <f t="shared" si="21"/>
        <v>0</v>
      </c>
      <c r="J126" s="208">
        <f>VLOOKUP(C126,Лист1!C128:H413,6,0)</f>
        <v>0</v>
      </c>
      <c r="K126" s="208">
        <f>VLOOKUP(C126,Лист1!C156:I368,7,0)</f>
        <v>0</v>
      </c>
    </row>
    <row r="127" spans="1:12" ht="30" customHeight="1" x14ac:dyDescent="0.2">
      <c r="A127" s="56"/>
      <c r="B127" s="120" t="s">
        <v>122</v>
      </c>
      <c r="C127" s="211" t="s">
        <v>341</v>
      </c>
      <c r="D127" s="217"/>
      <c r="E127" s="213">
        <v>2</v>
      </c>
      <c r="F127" s="205">
        <v>36</v>
      </c>
      <c r="G127" s="206">
        <f>VLOOKUP(C127,Лист1!C129:E415,3,0)</f>
        <v>182.718288</v>
      </c>
      <c r="H127" s="207">
        <f t="shared" si="20"/>
        <v>182.718288</v>
      </c>
      <c r="I127" s="149">
        <f t="shared" si="21"/>
        <v>0</v>
      </c>
      <c r="J127" s="208">
        <f>VLOOKUP(C127,Лист1!C129:H414,6,0)</f>
        <v>0</v>
      </c>
      <c r="K127" s="208">
        <f>VLOOKUP(C127,Лист1!C157:I369,7,0)</f>
        <v>0</v>
      </c>
    </row>
    <row r="128" spans="1:12" ht="30" customHeight="1" x14ac:dyDescent="0.2">
      <c r="A128" s="56"/>
      <c r="B128" s="120" t="s">
        <v>123</v>
      </c>
      <c r="C128" s="211" t="s">
        <v>342</v>
      </c>
      <c r="D128" s="217"/>
      <c r="E128" s="213">
        <v>2</v>
      </c>
      <c r="F128" s="205">
        <v>36</v>
      </c>
      <c r="G128" s="206">
        <f>VLOOKUP(C128,Лист1!C130:E416,3,0)</f>
        <v>406.28206349999999</v>
      </c>
      <c r="H128" s="207">
        <f t="shared" si="20"/>
        <v>406.28206349999999</v>
      </c>
      <c r="I128" s="149">
        <f t="shared" si="21"/>
        <v>0</v>
      </c>
      <c r="J128" s="208">
        <f>VLOOKUP(C128,Лист1!C130:H415,6,0)</f>
        <v>0</v>
      </c>
      <c r="K128" s="208">
        <f>VLOOKUP(C128,Лист1!C158:I370,7,0)</f>
        <v>0</v>
      </c>
    </row>
    <row r="129" spans="1:11" ht="30" customHeight="1" x14ac:dyDescent="0.2">
      <c r="A129" s="56"/>
      <c r="B129" s="120" t="s">
        <v>124</v>
      </c>
      <c r="C129" s="212" t="s">
        <v>343</v>
      </c>
      <c r="D129" s="217"/>
      <c r="E129" s="214">
        <v>2</v>
      </c>
      <c r="F129" s="210">
        <v>20</v>
      </c>
      <c r="G129" s="206">
        <f>VLOOKUP(C129,Лист1!C131:E417,3,0)</f>
        <v>852.27767999999992</v>
      </c>
      <c r="H129" s="207">
        <f t="shared" si="20"/>
        <v>852.27767999999992</v>
      </c>
      <c r="I129" s="149">
        <f t="shared" si="21"/>
        <v>0</v>
      </c>
      <c r="J129" s="208">
        <f>VLOOKUP(C129,Лист1!C131:H416,6,0)</f>
        <v>0</v>
      </c>
      <c r="K129" s="208">
        <f>VLOOKUP(C129,Лист1!C159:I371,7,0)</f>
        <v>0</v>
      </c>
    </row>
    <row r="130" spans="1:11" ht="30" customHeight="1" x14ac:dyDescent="0.2">
      <c r="A130" s="56"/>
      <c r="B130" s="120" t="s">
        <v>125</v>
      </c>
      <c r="C130" s="212" t="s">
        <v>344</v>
      </c>
      <c r="D130" s="217"/>
      <c r="E130" s="214">
        <v>2</v>
      </c>
      <c r="F130" s="210">
        <v>20</v>
      </c>
      <c r="G130" s="206">
        <f>VLOOKUP(C130,Лист1!C132:E418,3,0)</f>
        <v>852.27767999999992</v>
      </c>
      <c r="H130" s="207">
        <f t="shared" si="20"/>
        <v>852.27767999999992</v>
      </c>
      <c r="I130" s="149">
        <f t="shared" si="21"/>
        <v>0</v>
      </c>
      <c r="J130" s="208">
        <f>VLOOKUP(C130,Лист1!C132:H417,6,0)</f>
        <v>0</v>
      </c>
      <c r="K130" s="208">
        <f>VLOOKUP(C130,Лист1!C160:I372,7,0)</f>
        <v>0</v>
      </c>
    </row>
    <row r="131" spans="1:11" ht="30" customHeight="1" x14ac:dyDescent="0.2">
      <c r="A131" s="56"/>
      <c r="B131" s="120" t="s">
        <v>126</v>
      </c>
      <c r="C131" s="212" t="s">
        <v>345</v>
      </c>
      <c r="D131" s="217"/>
      <c r="E131" s="214">
        <v>1</v>
      </c>
      <c r="F131" s="210">
        <v>6</v>
      </c>
      <c r="G131" s="206">
        <f>VLOOKUP(C131,Лист1!C133:E419,3,0)</f>
        <v>852.27767999999992</v>
      </c>
      <c r="H131" s="207">
        <f t="shared" si="20"/>
        <v>852.27767999999992</v>
      </c>
      <c r="I131" s="149">
        <f t="shared" si="21"/>
        <v>0</v>
      </c>
      <c r="J131" s="208">
        <f>VLOOKUP(C131,Лист1!C133:H418,6,0)</f>
        <v>0</v>
      </c>
      <c r="K131" s="208">
        <f>VLOOKUP(C131,Лист1!C161:I373,7,0)</f>
        <v>0</v>
      </c>
    </row>
    <row r="132" spans="1:11" ht="30" customHeight="1" x14ac:dyDescent="0.2">
      <c r="A132" s="56"/>
      <c r="B132" s="120" t="s">
        <v>127</v>
      </c>
      <c r="C132" s="212" t="s">
        <v>346</v>
      </c>
      <c r="D132" s="217"/>
      <c r="E132" s="214">
        <v>1</v>
      </c>
      <c r="F132" s="210">
        <v>6</v>
      </c>
      <c r="G132" s="206">
        <f>VLOOKUP(C132,Лист1!C134:E420,3,0)</f>
        <v>852.27767999999992</v>
      </c>
      <c r="H132" s="207">
        <f t="shared" si="20"/>
        <v>852.27767999999992</v>
      </c>
      <c r="I132" s="149">
        <f t="shared" si="21"/>
        <v>0</v>
      </c>
      <c r="J132" s="208">
        <f>VLOOKUP(C132,Лист1!C134:H419,6,0)</f>
        <v>0</v>
      </c>
      <c r="K132" s="208">
        <f>VLOOKUP(C132,Лист1!C162:I374,7,0)</f>
        <v>0</v>
      </c>
    </row>
    <row r="133" spans="1:11" ht="30" customHeight="1" x14ac:dyDescent="0.2">
      <c r="A133" s="56"/>
      <c r="B133" s="120" t="s">
        <v>128</v>
      </c>
      <c r="C133" s="212" t="s">
        <v>347</v>
      </c>
      <c r="D133" s="217"/>
      <c r="E133" s="214">
        <v>1</v>
      </c>
      <c r="F133" s="210">
        <v>6</v>
      </c>
      <c r="G133" s="206">
        <f>VLOOKUP(C133,Лист1!C135:E421,3,0)</f>
        <v>852.27767999999992</v>
      </c>
      <c r="H133" s="207">
        <f t="shared" si="20"/>
        <v>852.27767999999992</v>
      </c>
      <c r="I133" s="149">
        <f t="shared" si="21"/>
        <v>0</v>
      </c>
      <c r="J133" s="208">
        <f>VLOOKUP(C133,Лист1!C135:H420,6,0)</f>
        <v>0</v>
      </c>
      <c r="K133" s="208">
        <f>VLOOKUP(C133,Лист1!C163:I375,7,0)</f>
        <v>0</v>
      </c>
    </row>
    <row r="134" spans="1:11" ht="30" customHeight="1" x14ac:dyDescent="0.2">
      <c r="A134" s="56"/>
      <c r="B134" s="120" t="s">
        <v>129</v>
      </c>
      <c r="C134" s="212" t="s">
        <v>348</v>
      </c>
      <c r="D134" s="217"/>
      <c r="E134" s="214">
        <v>1</v>
      </c>
      <c r="F134" s="210">
        <v>6</v>
      </c>
      <c r="G134" s="206">
        <f>VLOOKUP(C134,Лист1!C136:E422,3,0)</f>
        <v>852.27767999999992</v>
      </c>
      <c r="H134" s="207">
        <f t="shared" si="20"/>
        <v>852.27767999999992</v>
      </c>
      <c r="I134" s="149">
        <f t="shared" si="21"/>
        <v>0</v>
      </c>
      <c r="J134" s="208">
        <f>VLOOKUP(C134,Лист1!C136:H421,6,0)</f>
        <v>0</v>
      </c>
      <c r="K134" s="208">
        <f>VLOOKUP(C134,Лист1!C164:I376,7,0)</f>
        <v>0</v>
      </c>
    </row>
    <row r="135" spans="1:11" ht="30" customHeight="1" x14ac:dyDescent="0.2">
      <c r="A135" s="56"/>
      <c r="B135" s="120" t="s">
        <v>130</v>
      </c>
      <c r="C135" s="212" t="s">
        <v>349</v>
      </c>
      <c r="D135" s="217"/>
      <c r="E135" s="214">
        <v>1</v>
      </c>
      <c r="F135" s="210">
        <v>6</v>
      </c>
      <c r="G135" s="206">
        <f>VLOOKUP(C135,Лист1!C137:E423,3,0)</f>
        <v>1182.7334699999997</v>
      </c>
      <c r="H135" s="207">
        <f t="shared" si="20"/>
        <v>1182.7334699999997</v>
      </c>
      <c r="I135" s="149">
        <f t="shared" si="21"/>
        <v>0</v>
      </c>
      <c r="J135" s="208">
        <f>VLOOKUP(C135,Лист1!C137:H422,6,0)</f>
        <v>0</v>
      </c>
      <c r="K135" s="208">
        <f>VLOOKUP(C135,Лист1!C165:I377,7,0)</f>
        <v>0</v>
      </c>
    </row>
    <row r="136" spans="1:11" ht="30" customHeight="1" x14ac:dyDescent="0.2">
      <c r="A136" s="56"/>
      <c r="B136" s="120" t="s">
        <v>131</v>
      </c>
      <c r="C136" s="212" t="s">
        <v>350</v>
      </c>
      <c r="D136" s="217"/>
      <c r="E136" s="214">
        <v>1</v>
      </c>
      <c r="F136" s="210">
        <v>6</v>
      </c>
      <c r="G136" s="206">
        <f>VLOOKUP(C136,Лист1!C138:E424,3,0)</f>
        <v>1182.7334699999997</v>
      </c>
      <c r="H136" s="207">
        <f t="shared" si="20"/>
        <v>1182.7334699999997</v>
      </c>
      <c r="I136" s="149">
        <f t="shared" si="21"/>
        <v>0</v>
      </c>
      <c r="J136" s="208">
        <f>VLOOKUP(C136,Лист1!C138:H423,6,0)</f>
        <v>0</v>
      </c>
      <c r="K136" s="208">
        <f>VLOOKUP(C136,Лист1!C166:I378,7,0)</f>
        <v>0</v>
      </c>
    </row>
    <row r="137" spans="1:11" ht="30" customHeight="1" x14ac:dyDescent="0.2">
      <c r="A137" s="56"/>
      <c r="B137" s="120" t="s">
        <v>132</v>
      </c>
      <c r="C137" s="212" t="s">
        <v>351</v>
      </c>
      <c r="D137" s="217"/>
      <c r="E137" s="214">
        <v>1</v>
      </c>
      <c r="F137" s="210">
        <v>6</v>
      </c>
      <c r="G137" s="206">
        <f>VLOOKUP(C137,Лист1!C139:E425,3,0)</f>
        <v>1182.7334699999997</v>
      </c>
      <c r="H137" s="207">
        <f t="shared" si="20"/>
        <v>1182.7334699999997</v>
      </c>
      <c r="I137" s="149">
        <f t="shared" si="21"/>
        <v>0</v>
      </c>
      <c r="J137" s="208">
        <f>VLOOKUP(C137,Лист1!C139:H424,6,0)</f>
        <v>0</v>
      </c>
      <c r="K137" s="208">
        <f>VLOOKUP(C137,Лист1!C167:I379,7,0)</f>
        <v>0</v>
      </c>
    </row>
    <row r="138" spans="1:11" ht="30" customHeight="1" x14ac:dyDescent="0.2">
      <c r="A138" s="56"/>
      <c r="B138" s="120" t="s">
        <v>133</v>
      </c>
      <c r="C138" s="212" t="s">
        <v>352</v>
      </c>
      <c r="D138" s="217"/>
      <c r="E138" s="214">
        <v>1</v>
      </c>
      <c r="F138" s="210">
        <v>6</v>
      </c>
      <c r="G138" s="206">
        <f>VLOOKUP(C138,Лист1!C140:E426,3,0)</f>
        <v>1182.7334699999997</v>
      </c>
      <c r="H138" s="207">
        <f t="shared" si="20"/>
        <v>1182.7334699999997</v>
      </c>
      <c r="I138" s="149">
        <f t="shared" si="21"/>
        <v>0</v>
      </c>
      <c r="J138" s="208">
        <f>VLOOKUP(C138,Лист1!C140:H425,6,0)</f>
        <v>0</v>
      </c>
      <c r="K138" s="208">
        <f>VLOOKUP(C138,Лист1!C168:I380,7,0)</f>
        <v>0</v>
      </c>
    </row>
    <row r="139" spans="1:11" ht="30" customHeight="1" x14ac:dyDescent="0.2">
      <c r="A139" s="56"/>
      <c r="B139" s="120" t="s">
        <v>134</v>
      </c>
      <c r="C139" s="212" t="s">
        <v>353</v>
      </c>
      <c r="D139" s="217"/>
      <c r="E139" s="214">
        <v>1</v>
      </c>
      <c r="F139" s="210">
        <v>6</v>
      </c>
      <c r="G139" s="206">
        <f>VLOOKUP(C139,Лист1!C141:E427,3,0)</f>
        <v>1182.7334699999997</v>
      </c>
      <c r="H139" s="207">
        <f t="shared" si="20"/>
        <v>1182.7334699999997</v>
      </c>
      <c r="I139" s="149">
        <f t="shared" si="21"/>
        <v>0</v>
      </c>
      <c r="J139" s="208">
        <f>VLOOKUP(C139,Лист1!C141:H426,6,0)</f>
        <v>0</v>
      </c>
      <c r="K139" s="208">
        <f>VLOOKUP(C139,Лист1!C169:I381,7,0)</f>
        <v>0</v>
      </c>
    </row>
    <row r="140" spans="1:11" ht="30" customHeight="1" x14ac:dyDescent="0.2">
      <c r="A140" s="56"/>
      <c r="B140" s="120" t="s">
        <v>135</v>
      </c>
      <c r="C140" s="212" t="s">
        <v>354</v>
      </c>
      <c r="D140" s="217"/>
      <c r="E140" s="214">
        <v>1</v>
      </c>
      <c r="F140" s="210">
        <v>6</v>
      </c>
      <c r="G140" s="206">
        <f>VLOOKUP(C140,Лист1!C142:E428,3,0)</f>
        <v>1182.7334699999997</v>
      </c>
      <c r="H140" s="207">
        <f t="shared" si="20"/>
        <v>1182.7334699999997</v>
      </c>
      <c r="I140" s="149">
        <f t="shared" si="21"/>
        <v>0</v>
      </c>
      <c r="J140" s="208">
        <f>VLOOKUP(C140,Лист1!C142:H427,6,0)</f>
        <v>0</v>
      </c>
      <c r="K140" s="208">
        <f>VLOOKUP(C140,Лист1!C170:I382,7,0)</f>
        <v>0</v>
      </c>
    </row>
    <row r="141" spans="1:11" ht="30" customHeight="1" x14ac:dyDescent="0.2">
      <c r="A141" s="56"/>
      <c r="B141" s="120" t="s">
        <v>136</v>
      </c>
      <c r="C141" s="212" t="s">
        <v>355</v>
      </c>
      <c r="D141" s="217"/>
      <c r="E141" s="214">
        <v>1</v>
      </c>
      <c r="F141" s="210">
        <v>6</v>
      </c>
      <c r="G141" s="206">
        <f>VLOOKUP(C141,Лист1!C143:E428,3,0)</f>
        <v>1182.7334699999997</v>
      </c>
      <c r="H141" s="207">
        <f t="shared" si="20"/>
        <v>1182.7334699999997</v>
      </c>
      <c r="I141" s="149">
        <f t="shared" si="21"/>
        <v>0</v>
      </c>
      <c r="J141" s="208">
        <f>VLOOKUP(C141,Лист1!C143:H428,6,0)</f>
        <v>0</v>
      </c>
      <c r="K141" s="208">
        <f>VLOOKUP(C141,Лист1!C171:I383,7,0)</f>
        <v>0</v>
      </c>
    </row>
    <row r="142" spans="1:11" ht="30" customHeight="1" x14ac:dyDescent="0.2">
      <c r="A142" s="56"/>
      <c r="B142" s="120" t="s">
        <v>137</v>
      </c>
      <c r="C142" s="212" t="s">
        <v>356</v>
      </c>
      <c r="D142" s="217"/>
      <c r="E142" s="214">
        <v>1</v>
      </c>
      <c r="F142" s="210">
        <v>6</v>
      </c>
      <c r="G142" s="206">
        <f>VLOOKUP(C142,Лист1!C144:E429,3,0)</f>
        <v>1917.7384949999998</v>
      </c>
      <c r="H142" s="207">
        <f t="shared" si="20"/>
        <v>1917.7384949999998</v>
      </c>
      <c r="I142" s="149">
        <f t="shared" si="21"/>
        <v>0</v>
      </c>
      <c r="J142" s="208">
        <f>VLOOKUP(C142,Лист1!C144:H428,6,0)</f>
        <v>0</v>
      </c>
      <c r="K142" s="208">
        <f>VLOOKUP(C142,Лист1!C172:I384,7,0)</f>
        <v>0</v>
      </c>
    </row>
    <row r="143" spans="1:11" ht="30" customHeight="1" x14ac:dyDescent="0.2">
      <c r="A143" s="56"/>
      <c r="B143" s="120" t="s">
        <v>138</v>
      </c>
      <c r="C143" s="212" t="s">
        <v>357</v>
      </c>
      <c r="D143" s="217"/>
      <c r="E143" s="214">
        <v>1</v>
      </c>
      <c r="F143" s="210">
        <v>6</v>
      </c>
      <c r="G143" s="206">
        <f>VLOOKUP(C143,Лист1!C145:E430,3,0)</f>
        <v>1917.7384949999998</v>
      </c>
      <c r="H143" s="207">
        <f t="shared" si="20"/>
        <v>1917.7384949999998</v>
      </c>
      <c r="I143" s="149">
        <f t="shared" si="21"/>
        <v>0</v>
      </c>
      <c r="J143" s="208">
        <f>VLOOKUP(C143,Лист1!C145:H429,6,0)</f>
        <v>0</v>
      </c>
      <c r="K143" s="208">
        <f>VLOOKUP(C143,Лист1!C173:I385,7,0)</f>
        <v>0</v>
      </c>
    </row>
    <row r="144" spans="1:11" ht="30" customHeight="1" x14ac:dyDescent="0.2">
      <c r="A144" s="56"/>
      <c r="B144" s="120" t="s">
        <v>139</v>
      </c>
      <c r="C144" s="212" t="s">
        <v>358</v>
      </c>
      <c r="D144" s="217"/>
      <c r="E144" s="214">
        <v>1</v>
      </c>
      <c r="F144" s="210">
        <v>6</v>
      </c>
      <c r="G144" s="206">
        <f>VLOOKUP(C144,Лист1!C146:E431,3,0)</f>
        <v>1917.7384949999998</v>
      </c>
      <c r="H144" s="207">
        <f t="shared" si="20"/>
        <v>1917.7384949999998</v>
      </c>
      <c r="I144" s="149">
        <f t="shared" si="21"/>
        <v>0</v>
      </c>
      <c r="J144" s="208">
        <f>VLOOKUP(C144,Лист1!C146:H430,6,0)</f>
        <v>0</v>
      </c>
      <c r="K144" s="208">
        <f>VLOOKUP(C144,Лист1!C174:I386,7,0)</f>
        <v>0</v>
      </c>
    </row>
    <row r="145" spans="1:11" ht="30" customHeight="1" x14ac:dyDescent="0.2">
      <c r="A145" s="56"/>
      <c r="B145" s="120" t="s">
        <v>140</v>
      </c>
      <c r="C145" s="212" t="s">
        <v>359</v>
      </c>
      <c r="D145" s="217"/>
      <c r="E145" s="214">
        <v>1</v>
      </c>
      <c r="F145" s="210">
        <v>6</v>
      </c>
      <c r="G145" s="206">
        <f>VLOOKUP(C145,Лист1!C147:E432,3,0)</f>
        <v>1917.7384949999998</v>
      </c>
      <c r="H145" s="207">
        <f t="shared" si="20"/>
        <v>1917.7384949999998</v>
      </c>
      <c r="I145" s="149">
        <f t="shared" si="21"/>
        <v>0</v>
      </c>
      <c r="J145" s="208">
        <f>VLOOKUP(C145,Лист1!C147:H431,6,0)</f>
        <v>0</v>
      </c>
      <c r="K145" s="208">
        <f>VLOOKUP(C145,Лист1!C175:I387,7,0)</f>
        <v>0</v>
      </c>
    </row>
    <row r="146" spans="1:11" ht="30" customHeight="1" x14ac:dyDescent="0.2">
      <c r="A146" s="56"/>
      <c r="B146" s="120" t="s">
        <v>141</v>
      </c>
      <c r="C146" s="212" t="s">
        <v>360</v>
      </c>
      <c r="D146" s="217"/>
      <c r="E146" s="214">
        <v>1</v>
      </c>
      <c r="F146" s="210">
        <v>6</v>
      </c>
      <c r="G146" s="206">
        <f>VLOOKUP(C146,Лист1!C148:E433,3,0)</f>
        <v>1917.7384949999998</v>
      </c>
      <c r="H146" s="207">
        <f t="shared" si="20"/>
        <v>1917.7384949999998</v>
      </c>
      <c r="I146" s="149">
        <f t="shared" si="21"/>
        <v>0</v>
      </c>
      <c r="J146" s="208">
        <f>VLOOKUP(C146,Лист1!C148:H432,6,0)</f>
        <v>0</v>
      </c>
      <c r="K146" s="208">
        <f>VLOOKUP(C146,Лист1!C176:I388,7,0)</f>
        <v>0</v>
      </c>
    </row>
    <row r="147" spans="1:11" ht="30" customHeight="1" x14ac:dyDescent="0.2">
      <c r="A147" s="56"/>
      <c r="B147" s="120" t="s">
        <v>142</v>
      </c>
      <c r="C147" s="212" t="s">
        <v>361</v>
      </c>
      <c r="D147" s="217"/>
      <c r="E147" s="214">
        <v>1</v>
      </c>
      <c r="F147" s="210">
        <v>6</v>
      </c>
      <c r="G147" s="206">
        <f>VLOOKUP(C147,Лист1!C149:E434,3,0)</f>
        <v>1917.7384949999998</v>
      </c>
      <c r="H147" s="207">
        <f t="shared" si="20"/>
        <v>1917.7384949999998</v>
      </c>
      <c r="I147" s="149">
        <f t="shared" si="21"/>
        <v>0</v>
      </c>
      <c r="J147" s="208">
        <f>VLOOKUP(C147,Лист1!C149:H433,6,0)</f>
        <v>0</v>
      </c>
      <c r="K147" s="208">
        <f>VLOOKUP(C147,Лист1!C177:I389,7,0)</f>
        <v>0</v>
      </c>
    </row>
    <row r="148" spans="1:11" ht="30" customHeight="1" x14ac:dyDescent="0.2">
      <c r="A148" s="56"/>
      <c r="B148" s="120" t="s">
        <v>143</v>
      </c>
      <c r="C148" s="212" t="s">
        <v>362</v>
      </c>
      <c r="D148" s="217"/>
      <c r="E148" s="214">
        <v>1</v>
      </c>
      <c r="F148" s="210">
        <v>6</v>
      </c>
      <c r="G148" s="206">
        <f>VLOOKUP(C148,Лист1!C150:E435,3,0)</f>
        <v>1917.7384949999998</v>
      </c>
      <c r="H148" s="207">
        <f t="shared" si="20"/>
        <v>1917.7384949999998</v>
      </c>
      <c r="I148" s="149">
        <f t="shared" si="21"/>
        <v>0</v>
      </c>
      <c r="J148" s="208">
        <f>VLOOKUP(C148,Лист1!C150:H434,6,0)</f>
        <v>0</v>
      </c>
      <c r="K148" s="208">
        <f>VLOOKUP(C148,Лист1!C178:I390,7,0)</f>
        <v>0</v>
      </c>
    </row>
    <row r="149" spans="1:11" ht="30" customHeight="1" thickBot="1" x14ac:dyDescent="0.25">
      <c r="A149" s="56"/>
      <c r="B149" s="120" t="s">
        <v>144</v>
      </c>
      <c r="C149" s="212" t="s">
        <v>363</v>
      </c>
      <c r="D149" s="216"/>
      <c r="E149" s="214">
        <v>1</v>
      </c>
      <c r="F149" s="210">
        <v>6</v>
      </c>
      <c r="G149" s="206">
        <f>VLOOKUP(C149,Лист1!C151:E436,3,0)</f>
        <v>1917.7384949999998</v>
      </c>
      <c r="H149" s="207">
        <f t="shared" si="20"/>
        <v>1917.7384949999998</v>
      </c>
      <c r="I149" s="149">
        <f t="shared" si="21"/>
        <v>0</v>
      </c>
      <c r="J149" s="208">
        <f>VLOOKUP(C149,Лист1!C151:H435,6,0)</f>
        <v>0</v>
      </c>
      <c r="K149" s="208">
        <f>VLOOKUP(C149,Лист1!C179:I391,7,0)</f>
        <v>0</v>
      </c>
    </row>
    <row r="150" spans="1:11" ht="4.95" customHeight="1" thickBot="1" x14ac:dyDescent="0.25">
      <c r="A150" s="55"/>
      <c r="B150" s="179"/>
      <c r="C150" s="179"/>
      <c r="D150" s="201"/>
      <c r="E150" s="187"/>
      <c r="F150" s="187"/>
      <c r="G150" s="188"/>
      <c r="H150" s="202"/>
      <c r="I150" s="203"/>
      <c r="J150" s="203"/>
      <c r="K150" s="203"/>
    </row>
    <row r="151" spans="1:11" ht="30" customHeight="1" x14ac:dyDescent="0.2">
      <c r="A151" s="56"/>
      <c r="B151" s="120" t="s">
        <v>97</v>
      </c>
      <c r="C151" s="211" t="s">
        <v>364</v>
      </c>
      <c r="D151" s="215"/>
      <c r="E151" s="213">
        <v>50</v>
      </c>
      <c r="F151" s="205">
        <v>400</v>
      </c>
      <c r="G151" s="206">
        <f>VLOOKUP(C151,Лист1!C153:E438,3,0)</f>
        <v>9.0954899999999999</v>
      </c>
      <c r="H151" s="207">
        <f t="shared" ref="H151:H159" si="22">G151-G151*$H$5</f>
        <v>9.0954899999999999</v>
      </c>
      <c r="I151" s="149">
        <f t="shared" ref="I151:I159" si="23">D151*H151</f>
        <v>0</v>
      </c>
      <c r="J151" s="208">
        <f>VLOOKUP(C151,Лист1!C153:H437,6,0)</f>
        <v>0</v>
      </c>
      <c r="K151" s="208">
        <f>VLOOKUP(C151,Лист1!C181:I393,7,0)</f>
        <v>0</v>
      </c>
    </row>
    <row r="152" spans="1:11" ht="30" customHeight="1" x14ac:dyDescent="0.2">
      <c r="A152" s="56"/>
      <c r="B152" s="120" t="s">
        <v>98</v>
      </c>
      <c r="C152" s="211" t="s">
        <v>365</v>
      </c>
      <c r="D152" s="217"/>
      <c r="E152" s="213">
        <v>25</v>
      </c>
      <c r="F152" s="205">
        <v>250</v>
      </c>
      <c r="G152" s="206">
        <f>VLOOKUP(C152,Лист1!C154:E439,3,0)</f>
        <v>16.102385999999999</v>
      </c>
      <c r="H152" s="207">
        <f t="shared" si="22"/>
        <v>16.102385999999999</v>
      </c>
      <c r="I152" s="149">
        <f t="shared" si="23"/>
        <v>0</v>
      </c>
      <c r="J152" s="208">
        <f>VLOOKUP(C152,Лист1!C154:H438,6,0)</f>
        <v>0</v>
      </c>
      <c r="K152" s="208">
        <f>VLOOKUP(C152,Лист1!C182:I394,7,0)</f>
        <v>0</v>
      </c>
    </row>
    <row r="153" spans="1:11" ht="30" customHeight="1" x14ac:dyDescent="0.2">
      <c r="A153" s="56"/>
      <c r="B153" s="120" t="s">
        <v>99</v>
      </c>
      <c r="C153" s="211" t="s">
        <v>366</v>
      </c>
      <c r="D153" s="217"/>
      <c r="E153" s="213">
        <v>20</v>
      </c>
      <c r="F153" s="205">
        <v>120</v>
      </c>
      <c r="G153" s="206">
        <f>VLOOKUP(C153,Лист1!C155:E440,3,0)</f>
        <v>31.699466999999999</v>
      </c>
      <c r="H153" s="207">
        <f t="shared" si="22"/>
        <v>31.699466999999999</v>
      </c>
      <c r="I153" s="149">
        <f t="shared" si="23"/>
        <v>0</v>
      </c>
      <c r="J153" s="208">
        <f>VLOOKUP(C153,Лист1!C155:H439,6,0)</f>
        <v>0</v>
      </c>
      <c r="K153" s="208">
        <f>VLOOKUP(C153,Лист1!C183:I395,7,0)</f>
        <v>0</v>
      </c>
    </row>
    <row r="154" spans="1:11" ht="30" customHeight="1" x14ac:dyDescent="0.2">
      <c r="A154" s="56"/>
      <c r="B154" s="120" t="s">
        <v>100</v>
      </c>
      <c r="C154" s="211" t="s">
        <v>367</v>
      </c>
      <c r="D154" s="217"/>
      <c r="E154" s="213">
        <v>10</v>
      </c>
      <c r="F154" s="205">
        <v>80</v>
      </c>
      <c r="G154" s="206">
        <f>VLOOKUP(C154,Лист1!C156:E441,3,0)</f>
        <v>59.339650499999998</v>
      </c>
      <c r="H154" s="207">
        <f t="shared" si="22"/>
        <v>59.339650499999998</v>
      </c>
      <c r="I154" s="149">
        <f t="shared" si="23"/>
        <v>0</v>
      </c>
      <c r="J154" s="208">
        <f>VLOOKUP(C154,Лист1!C156:H440,6,0)</f>
        <v>0</v>
      </c>
      <c r="K154" s="208">
        <f>VLOOKUP(C154,Лист1!C184:I396,7,0)</f>
        <v>0</v>
      </c>
    </row>
    <row r="155" spans="1:11" ht="30" customHeight="1" x14ac:dyDescent="0.2">
      <c r="A155" s="56"/>
      <c r="B155" s="120" t="s">
        <v>101</v>
      </c>
      <c r="C155" s="211" t="s">
        <v>368</v>
      </c>
      <c r="D155" s="217"/>
      <c r="E155" s="213">
        <v>8</v>
      </c>
      <c r="F155" s="205">
        <v>48</v>
      </c>
      <c r="G155" s="206">
        <f>VLOOKUP(C155,Лист1!C157:E442,3,0)</f>
        <v>106.1308935</v>
      </c>
      <c r="H155" s="207">
        <f t="shared" si="22"/>
        <v>106.1308935</v>
      </c>
      <c r="I155" s="149">
        <f t="shared" si="23"/>
        <v>0</v>
      </c>
      <c r="J155" s="208">
        <f>VLOOKUP(C155,Лист1!C157:H441,6,0)</f>
        <v>0</v>
      </c>
      <c r="K155" s="208">
        <f>VLOOKUP(C155,Лист1!C185:I397,7,0)</f>
        <v>0</v>
      </c>
    </row>
    <row r="156" spans="1:11" ht="30" customHeight="1" x14ac:dyDescent="0.2">
      <c r="A156" s="56"/>
      <c r="B156" s="120" t="s">
        <v>102</v>
      </c>
      <c r="C156" s="211" t="s">
        <v>369</v>
      </c>
      <c r="D156" s="217"/>
      <c r="E156" s="213">
        <v>2</v>
      </c>
      <c r="F156" s="205">
        <v>28</v>
      </c>
      <c r="G156" s="206">
        <f>VLOOKUP(C156,Лист1!C158:E443,3,0)</f>
        <v>203.89056749999997</v>
      </c>
      <c r="H156" s="207">
        <f t="shared" si="22"/>
        <v>203.89056749999997</v>
      </c>
      <c r="I156" s="149">
        <f t="shared" si="23"/>
        <v>0</v>
      </c>
      <c r="J156" s="208">
        <f>VLOOKUP(C156,Лист1!C158:H442,6,0)</f>
        <v>0</v>
      </c>
      <c r="K156" s="208">
        <f>VLOOKUP(C156,Лист1!C186:I398,7,0)</f>
        <v>0</v>
      </c>
    </row>
    <row r="157" spans="1:11" ht="30" customHeight="1" x14ac:dyDescent="0.2">
      <c r="A157" s="56"/>
      <c r="B157" s="120" t="s">
        <v>103</v>
      </c>
      <c r="C157" s="211" t="s">
        <v>370</v>
      </c>
      <c r="D157" s="217"/>
      <c r="E157" s="213">
        <v>2</v>
      </c>
      <c r="F157" s="205">
        <v>16</v>
      </c>
      <c r="G157" s="206">
        <f>VLOOKUP(C157,Лист1!C159:E444,3,0)</f>
        <v>356.27371199999999</v>
      </c>
      <c r="H157" s="207">
        <f t="shared" si="22"/>
        <v>356.27371199999999</v>
      </c>
      <c r="I157" s="149">
        <f t="shared" si="23"/>
        <v>0</v>
      </c>
      <c r="J157" s="208">
        <f>VLOOKUP(C157,Лист1!C159:H443,6,0)</f>
        <v>0</v>
      </c>
      <c r="K157" s="208">
        <f>VLOOKUP(C157,Лист1!C187:I399,7,0)</f>
        <v>0</v>
      </c>
    </row>
    <row r="158" spans="1:11" ht="30" customHeight="1" x14ac:dyDescent="0.2">
      <c r="A158" s="56"/>
      <c r="B158" s="120" t="s">
        <v>104</v>
      </c>
      <c r="C158" s="211" t="s">
        <v>371</v>
      </c>
      <c r="D158" s="217"/>
      <c r="E158" s="213">
        <v>1</v>
      </c>
      <c r="F158" s="205">
        <v>8</v>
      </c>
      <c r="G158" s="206">
        <f>VLOOKUP(C158,Лист1!C160:E445,3,0)</f>
        <v>696.68084700000009</v>
      </c>
      <c r="H158" s="207">
        <f t="shared" si="22"/>
        <v>696.68084700000009</v>
      </c>
      <c r="I158" s="149">
        <f t="shared" si="23"/>
        <v>0</v>
      </c>
      <c r="J158" s="208">
        <f>VLOOKUP(C158,Лист1!C160:H444,6,0)</f>
        <v>0</v>
      </c>
      <c r="K158" s="208">
        <f>VLOOKUP(C158,Лист1!C188:I400,7,0)</f>
        <v>0</v>
      </c>
    </row>
    <row r="159" spans="1:11" ht="30" customHeight="1" thickBot="1" x14ac:dyDescent="0.25">
      <c r="A159" s="56"/>
      <c r="B159" s="120" t="s">
        <v>105</v>
      </c>
      <c r="C159" s="211" t="s">
        <v>372</v>
      </c>
      <c r="D159" s="216"/>
      <c r="E159" s="213">
        <v>1</v>
      </c>
      <c r="F159" s="205">
        <v>6</v>
      </c>
      <c r="G159" s="206">
        <f>VLOOKUP(C159,Лист1!C161:E446,3,0)</f>
        <v>1711.7099999999998</v>
      </c>
      <c r="H159" s="207">
        <f t="shared" si="22"/>
        <v>1711.7099999999998</v>
      </c>
      <c r="I159" s="149">
        <f t="shared" si="23"/>
        <v>0</v>
      </c>
      <c r="J159" s="208">
        <f>VLOOKUP(C159,Лист1!C161:H445,6,0)</f>
        <v>0</v>
      </c>
      <c r="K159" s="208">
        <f>VLOOKUP(C159,Лист1!C189:I401,7,0)</f>
        <v>0</v>
      </c>
    </row>
    <row r="160" spans="1:11" ht="4.95" customHeight="1" thickBot="1" x14ac:dyDescent="0.25">
      <c r="A160" s="55"/>
      <c r="B160" s="179"/>
      <c r="C160" s="179"/>
      <c r="D160" s="186"/>
      <c r="E160" s="187"/>
      <c r="F160" s="187"/>
      <c r="G160" s="188"/>
      <c r="H160" s="189"/>
      <c r="I160" s="190"/>
      <c r="J160" s="190"/>
      <c r="K160" s="190"/>
    </row>
    <row r="161" spans="1:11" ht="30" customHeight="1" x14ac:dyDescent="0.2">
      <c r="A161" s="56"/>
      <c r="B161" s="120" t="s">
        <v>76</v>
      </c>
      <c r="C161" s="212" t="s">
        <v>373</v>
      </c>
      <c r="D161" s="215"/>
      <c r="E161" s="214">
        <v>3</v>
      </c>
      <c r="F161" s="210">
        <v>45</v>
      </c>
      <c r="G161" s="206">
        <f>VLOOKUP(C161,Лист1!C163:E448,3,0)</f>
        <v>356.94539999999995</v>
      </c>
      <c r="H161" s="207">
        <f t="shared" ref="H161:H165" si="24">G161-G161*$H$5</f>
        <v>356.94539999999995</v>
      </c>
      <c r="I161" s="149">
        <f t="shared" ref="I161:I166" si="25">D161*H161</f>
        <v>0</v>
      </c>
      <c r="J161" s="208">
        <f>VLOOKUP(C161,Лист1!C163:H447,6,0)</f>
        <v>0</v>
      </c>
      <c r="K161" s="208">
        <f>VLOOKUP(C161,Лист1!C191:I403,7,0)</f>
        <v>0</v>
      </c>
    </row>
    <row r="162" spans="1:11" ht="30" customHeight="1" x14ac:dyDescent="0.2">
      <c r="A162" s="56"/>
      <c r="B162" s="120" t="s">
        <v>77</v>
      </c>
      <c r="C162" s="212" t="s">
        <v>374</v>
      </c>
      <c r="D162" s="217"/>
      <c r="E162" s="214">
        <v>2</v>
      </c>
      <c r="F162" s="210">
        <v>40</v>
      </c>
      <c r="G162" s="206">
        <f>VLOOKUP(C162,Лист1!C164:E449,3,0)</f>
        <v>361.10070000000002</v>
      </c>
      <c r="H162" s="207">
        <f t="shared" si="24"/>
        <v>361.10070000000002</v>
      </c>
      <c r="I162" s="149">
        <f t="shared" si="25"/>
        <v>0</v>
      </c>
      <c r="J162" s="208">
        <f>VLOOKUP(C162,Лист1!C164:H448,6,0)</f>
        <v>0</v>
      </c>
      <c r="K162" s="208">
        <f>VLOOKUP(C162,Лист1!C192:I404,7,0)</f>
        <v>0</v>
      </c>
    </row>
    <row r="163" spans="1:11" ht="30" customHeight="1" x14ac:dyDescent="0.2">
      <c r="A163" s="56"/>
      <c r="B163" s="120" t="s">
        <v>78</v>
      </c>
      <c r="C163" s="212" t="s">
        <v>375</v>
      </c>
      <c r="D163" s="217"/>
      <c r="E163" s="214">
        <v>2</v>
      </c>
      <c r="F163" s="210">
        <v>30</v>
      </c>
      <c r="G163" s="206">
        <f>VLOOKUP(C163,Лист1!C165:E450,3,0)</f>
        <v>411.16950000000003</v>
      </c>
      <c r="H163" s="207">
        <f t="shared" si="24"/>
        <v>411.16950000000003</v>
      </c>
      <c r="I163" s="149">
        <f t="shared" si="25"/>
        <v>0</v>
      </c>
      <c r="J163" s="208">
        <f>VLOOKUP(C163,Лист1!C165:H449,6,0)</f>
        <v>0</v>
      </c>
      <c r="K163" s="208">
        <f>VLOOKUP(C163,Лист1!C193:I405,7,0)</f>
        <v>0</v>
      </c>
    </row>
    <row r="164" spans="1:11" ht="30" customHeight="1" x14ac:dyDescent="0.2">
      <c r="A164" s="56"/>
      <c r="B164" s="120" t="s">
        <v>79</v>
      </c>
      <c r="C164" s="212" t="s">
        <v>376</v>
      </c>
      <c r="D164" s="217"/>
      <c r="E164" s="214">
        <v>2</v>
      </c>
      <c r="F164" s="210">
        <v>20</v>
      </c>
      <c r="G164" s="206">
        <f>VLOOKUP(C164,Лист1!C166:E451,3,0)</f>
        <v>540.00945000000002</v>
      </c>
      <c r="H164" s="207">
        <f t="shared" si="24"/>
        <v>540.00945000000002</v>
      </c>
      <c r="I164" s="149">
        <f t="shared" si="25"/>
        <v>0</v>
      </c>
      <c r="J164" s="208">
        <f>VLOOKUP(C164,Лист1!C166:H450,6,0)</f>
        <v>0</v>
      </c>
      <c r="K164" s="208">
        <f>VLOOKUP(C164,Лист1!C194:I406,7,0)</f>
        <v>0</v>
      </c>
    </row>
    <row r="165" spans="1:11" ht="30" customHeight="1" x14ac:dyDescent="0.2">
      <c r="A165" s="56"/>
      <c r="B165" s="120" t="s">
        <v>80</v>
      </c>
      <c r="C165" s="212" t="s">
        <v>377</v>
      </c>
      <c r="D165" s="217"/>
      <c r="E165" s="214">
        <v>2</v>
      </c>
      <c r="F165" s="210">
        <v>16</v>
      </c>
      <c r="G165" s="206">
        <f>VLOOKUP(C165,Лист1!C167:E452,3,0)</f>
        <v>639.54</v>
      </c>
      <c r="H165" s="207">
        <f t="shared" si="24"/>
        <v>639.54</v>
      </c>
      <c r="I165" s="149">
        <f t="shared" si="25"/>
        <v>0</v>
      </c>
      <c r="J165" s="208">
        <f>VLOOKUP(C165,Лист1!C167:H451,6,0)</f>
        <v>0</v>
      </c>
      <c r="K165" s="208">
        <f>VLOOKUP(C165,Лист1!C195:I407,7,0)</f>
        <v>0</v>
      </c>
    </row>
    <row r="166" spans="1:11" ht="30" customHeight="1" thickBot="1" x14ac:dyDescent="0.25">
      <c r="A166" s="56"/>
      <c r="B166" s="120" t="s">
        <v>81</v>
      </c>
      <c r="C166" s="212" t="s">
        <v>378</v>
      </c>
      <c r="D166" s="216"/>
      <c r="E166" s="214">
        <v>2</v>
      </c>
      <c r="F166" s="210">
        <v>10</v>
      </c>
      <c r="G166" s="206">
        <f>VLOOKUP(C166,Лист1!C168:E453,3,0)</f>
        <v>678.87</v>
      </c>
      <c r="H166" s="207">
        <f>G166-G166*$H$5</f>
        <v>678.87</v>
      </c>
      <c r="I166" s="149">
        <f t="shared" si="25"/>
        <v>0</v>
      </c>
      <c r="J166" s="208">
        <f>VLOOKUP(C166,Лист1!C168:H452,6,0)</f>
        <v>0</v>
      </c>
      <c r="K166" s="208">
        <f>VLOOKUP(C166,Лист1!C196:I408,7,0)</f>
        <v>0</v>
      </c>
    </row>
    <row r="167" spans="1:11" ht="4.95" customHeight="1" thickBot="1" x14ac:dyDescent="0.25">
      <c r="A167" s="55"/>
      <c r="B167" s="179"/>
      <c r="C167" s="179"/>
      <c r="D167" s="186"/>
      <c r="E167" s="187"/>
      <c r="F167" s="187"/>
      <c r="G167" s="188"/>
      <c r="H167" s="189"/>
      <c r="I167" s="190"/>
      <c r="J167" s="190"/>
      <c r="K167" s="190"/>
    </row>
    <row r="168" spans="1:11" ht="30" customHeight="1" x14ac:dyDescent="0.2">
      <c r="A168" s="56"/>
      <c r="B168" s="120" t="s">
        <v>70</v>
      </c>
      <c r="C168" s="211" t="s">
        <v>379</v>
      </c>
      <c r="D168" s="215"/>
      <c r="E168" s="213">
        <v>100</v>
      </c>
      <c r="F168" s="205">
        <v>400</v>
      </c>
      <c r="G168" s="206">
        <f>VLOOKUP(C168,Лист1!C170:E455,3,0)</f>
        <v>0</v>
      </c>
      <c r="H168" s="209">
        <f>G168-G168*$H$5</f>
        <v>0</v>
      </c>
      <c r="I168" s="149">
        <f>D168*H168</f>
        <v>0</v>
      </c>
      <c r="J168" s="208">
        <f>VLOOKUP(C168,Лист1!C170:H454,6,0)</f>
        <v>0</v>
      </c>
      <c r="K168" s="208">
        <f>VLOOKUP(C168,Лист1!C198:I410,7,0)</f>
        <v>0</v>
      </c>
    </row>
    <row r="169" spans="1:11" ht="30" customHeight="1" thickBot="1" x14ac:dyDescent="0.25">
      <c r="A169" s="56"/>
      <c r="B169" s="120" t="s">
        <v>71</v>
      </c>
      <c r="C169" s="211" t="s">
        <v>380</v>
      </c>
      <c r="D169" s="216"/>
      <c r="E169" s="213"/>
      <c r="F169" s="205">
        <v>250</v>
      </c>
      <c r="G169" s="206">
        <f>VLOOKUP(C169,Лист1!C171:E456,3,0)</f>
        <v>0</v>
      </c>
      <c r="H169" s="209">
        <f>G169-G169*$H$5</f>
        <v>0</v>
      </c>
      <c r="I169" s="149">
        <f>D169*H169</f>
        <v>0</v>
      </c>
      <c r="J169" s="208">
        <f>VLOOKUP(C169,Лист1!C171:H455,6,0)</f>
        <v>0</v>
      </c>
      <c r="K169" s="208">
        <f>VLOOKUP(C169,Лист1!C199:I411,7,0)</f>
        <v>0</v>
      </c>
    </row>
    <row r="170" spans="1:11" ht="4.95" customHeight="1" x14ac:dyDescent="0.2">
      <c r="A170" s="31"/>
      <c r="B170" s="55"/>
      <c r="C170" s="55"/>
      <c r="D170" s="55"/>
      <c r="E170" s="55"/>
      <c r="F170" s="55"/>
      <c r="G170" s="55"/>
      <c r="H170" s="55"/>
      <c r="I170" s="55"/>
      <c r="J170" s="36"/>
      <c r="K170" s="35"/>
    </row>
    <row r="171" spans="1:11" ht="30" customHeight="1" x14ac:dyDescent="0.2"/>
    <row r="172" spans="1:11" x14ac:dyDescent="0.25">
      <c r="B172" s="33"/>
    </row>
  </sheetData>
  <sheetProtection algorithmName="SHA-512" hashValue="NjocUCyUMccXgHqIwUiOabNOKiWP2GNYYKRdonl3IV1zMeQjYY+HPA0vEAIhWk3xfHrLI7h0yrZUmss1539Ncw==" saltValue="Gqg2D1iAvFGfZ75ImpvpWw==" spinCount="100000" sheet="1" formatCells="0" formatColumns="0" formatRows="0" insertColumns="0" insertRows="0" insertHyperlinks="0" deleteColumns="0" deleteRows="0" sort="0" autoFilter="0" pivotTables="0"/>
  <mergeCells count="8">
    <mergeCell ref="I2:I4"/>
    <mergeCell ref="J2:J4"/>
    <mergeCell ref="K2:K4"/>
    <mergeCell ref="A52:A55"/>
    <mergeCell ref="A37:A40"/>
    <mergeCell ref="A27:A30"/>
    <mergeCell ref="A6:A9"/>
    <mergeCell ref="H2:H4"/>
  </mergeCells>
  <phoneticPr fontId="2" type="noConversion"/>
  <conditionalFormatting sqref="I6:K169">
    <cfRule type="cellIs" dxfId="14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M123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22" sqref="C22"/>
    </sheetView>
  </sheetViews>
  <sheetFormatPr defaultColWidth="20.28515625" defaultRowHeight="14.4" customHeight="1" x14ac:dyDescent="0.25"/>
  <cols>
    <col min="1" max="1" width="20.7109375" style="22" customWidth="1"/>
    <col min="2" max="2" width="25.7109375" style="24" customWidth="1"/>
    <col min="3" max="3" width="81.42578125" style="25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0.28515625" style="22"/>
  </cols>
  <sheetData>
    <row r="1" spans="1:13" s="4" customFormat="1" ht="6" customHeight="1" x14ac:dyDescent="0.2">
      <c r="A1" s="11"/>
      <c r="C1" s="14"/>
      <c r="J1" s="12"/>
    </row>
    <row r="2" spans="1:13" s="4" customFormat="1" ht="16.2" customHeight="1" x14ac:dyDescent="0.25">
      <c r="A2" s="1"/>
      <c r="B2" s="2"/>
      <c r="C2" s="14"/>
      <c r="D2" s="15"/>
      <c r="E2" s="15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15"/>
      <c r="M2" s="13"/>
    </row>
    <row r="3" spans="1:13" s="4" customFormat="1" ht="16.2" customHeight="1" x14ac:dyDescent="0.25">
      <c r="A3" s="1"/>
      <c r="C3" s="288" t="str">
        <f>Содержание!B40</f>
        <v>Цены указаны с НДС</v>
      </c>
      <c r="D3" s="15"/>
      <c r="E3" s="15"/>
      <c r="G3" s="16"/>
      <c r="H3" s="370"/>
      <c r="I3" s="368"/>
      <c r="J3" s="368"/>
      <c r="K3" s="368"/>
    </row>
    <row r="4" spans="1:13" s="4" customFormat="1" ht="6" customHeight="1" thickBot="1" x14ac:dyDescent="0.3">
      <c r="A4" s="1"/>
      <c r="B4" s="5"/>
      <c r="C4" s="17"/>
      <c r="D4" s="15"/>
      <c r="E4" s="15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221" t="s">
        <v>1183</v>
      </c>
      <c r="D5" s="118" t="s">
        <v>1178</v>
      </c>
      <c r="E5" s="117" t="s">
        <v>1175</v>
      </c>
      <c r="F5" s="117" t="s">
        <v>1176</v>
      </c>
      <c r="G5" s="130" t="s">
        <v>1177</v>
      </c>
      <c r="H5" s="131">
        <f>Содержание!F16</f>
        <v>0</v>
      </c>
      <c r="I5" s="129">
        <f>SUM(I6:I120)</f>
        <v>0</v>
      </c>
      <c r="J5" s="132">
        <f>SUM(J6:J120)</f>
        <v>0</v>
      </c>
      <c r="K5" s="132">
        <f>SUM(K6:K120)</f>
        <v>0</v>
      </c>
    </row>
    <row r="6" spans="1:13" ht="30" customHeight="1" x14ac:dyDescent="0.25">
      <c r="A6" s="27"/>
      <c r="B6" s="120" t="s">
        <v>381</v>
      </c>
      <c r="C6" s="227" t="s">
        <v>382</v>
      </c>
      <c r="D6" s="215"/>
      <c r="E6" s="213">
        <v>25</v>
      </c>
      <c r="F6" s="205">
        <v>250</v>
      </c>
      <c r="G6" s="164">
        <f>VLOOKUP(C6,Лист1!C220:E330,3,0)</f>
        <v>54.572939999999996</v>
      </c>
      <c r="H6" s="218">
        <f t="shared" ref="H6:H12" si="0">G6-G6*$H$5</f>
        <v>54.572939999999996</v>
      </c>
      <c r="I6" s="147">
        <f t="shared" ref="I6:I19" si="1">D6*H6</f>
        <v>0</v>
      </c>
      <c r="J6" s="147">
        <f>VLOOKUP(C6,Лист1!C60:H450,6,0)</f>
        <v>0</v>
      </c>
      <c r="K6" s="147">
        <f>VLOOKUP(C6,Лист1!C2:I438,7,0)</f>
        <v>0</v>
      </c>
    </row>
    <row r="7" spans="1:13" ht="30" customHeight="1" x14ac:dyDescent="0.25">
      <c r="B7" s="120" t="s">
        <v>383</v>
      </c>
      <c r="C7" s="227" t="s">
        <v>384</v>
      </c>
      <c r="D7" s="217"/>
      <c r="E7" s="213">
        <v>20</v>
      </c>
      <c r="F7" s="205">
        <v>80</v>
      </c>
      <c r="G7" s="164">
        <f>VLOOKUP(C7,Лист1!C221:E331,3,0)</f>
        <v>80.107686000000001</v>
      </c>
      <c r="H7" s="207">
        <f t="shared" si="0"/>
        <v>80.107686000000001</v>
      </c>
      <c r="I7" s="149">
        <f t="shared" si="1"/>
        <v>0</v>
      </c>
      <c r="J7" s="149">
        <f>VLOOKUP(C7,Лист1!C61:H451,6,0)</f>
        <v>0</v>
      </c>
      <c r="K7" s="149">
        <f>VLOOKUP(C7,Лист1!C3:I439,7,0)</f>
        <v>0</v>
      </c>
    </row>
    <row r="8" spans="1:13" ht="30" customHeight="1" x14ac:dyDescent="0.25">
      <c r="B8" s="120" t="s">
        <v>385</v>
      </c>
      <c r="C8" s="227" t="s">
        <v>386</v>
      </c>
      <c r="D8" s="217"/>
      <c r="E8" s="213">
        <v>25</v>
      </c>
      <c r="F8" s="205">
        <v>200</v>
      </c>
      <c r="G8" s="164">
        <f>VLOOKUP(C8,Лист1!C222:E332,3,0)</f>
        <v>65.706493500000008</v>
      </c>
      <c r="H8" s="207">
        <f t="shared" si="0"/>
        <v>65.706493500000008</v>
      </c>
      <c r="I8" s="149">
        <f t="shared" si="1"/>
        <v>0</v>
      </c>
      <c r="J8" s="149">
        <f>VLOOKUP(C8,Лист1!C62:H452,6,0)</f>
        <v>0</v>
      </c>
      <c r="K8" s="149">
        <f>VLOOKUP(C8,Лист1!C4:I440,7,0)</f>
        <v>0</v>
      </c>
    </row>
    <row r="9" spans="1:13" ht="30" customHeight="1" x14ac:dyDescent="0.25">
      <c r="B9" s="120" t="s">
        <v>387</v>
      </c>
      <c r="C9" s="227" t="s">
        <v>388</v>
      </c>
      <c r="D9" s="217"/>
      <c r="E9" s="213">
        <v>20</v>
      </c>
      <c r="F9" s="205">
        <v>140</v>
      </c>
      <c r="G9" s="164">
        <f>VLOOKUP(C9,Лист1!C223:E333,3,0)</f>
        <v>76.250524499999997</v>
      </c>
      <c r="H9" s="207">
        <f t="shared" si="0"/>
        <v>76.250524499999997</v>
      </c>
      <c r="I9" s="149">
        <f t="shared" si="1"/>
        <v>0</v>
      </c>
      <c r="J9" s="149">
        <f>VLOOKUP(C9,Лист1!C63:H453,6,0)</f>
        <v>0</v>
      </c>
      <c r="K9" s="149">
        <f>VLOOKUP(C9,Лист1!C5:I441,7,0)</f>
        <v>0</v>
      </c>
    </row>
    <row r="10" spans="1:13" ht="30" customHeight="1" x14ac:dyDescent="0.25">
      <c r="B10" s="120" t="s">
        <v>1714</v>
      </c>
      <c r="C10" s="229" t="s">
        <v>1707</v>
      </c>
      <c r="D10" s="217"/>
      <c r="E10" s="214">
        <v>20</v>
      </c>
      <c r="F10" s="210">
        <v>140</v>
      </c>
      <c r="G10" s="340">
        <f>VLOOKUP(C10,Лист1!C:E,3,0)</f>
        <v>209.3553</v>
      </c>
      <c r="H10" s="207">
        <f t="shared" ref="H10" si="2">G10-G10*$H$5</f>
        <v>209.3553</v>
      </c>
      <c r="I10" s="149">
        <f t="shared" ref="I10" si="3">D10*H10</f>
        <v>0</v>
      </c>
      <c r="J10" s="149">
        <f>VLOOKUP(C10,Лист1!C:I,6,0)</f>
        <v>0</v>
      </c>
      <c r="K10" s="149">
        <f>VLOOKUP(C10,Лист1!C:I,7,0)</f>
        <v>0</v>
      </c>
    </row>
    <row r="11" spans="1:13" ht="30" customHeight="1" x14ac:dyDescent="0.25">
      <c r="B11" s="120" t="s">
        <v>389</v>
      </c>
      <c r="C11" s="227" t="s">
        <v>390</v>
      </c>
      <c r="D11" s="217"/>
      <c r="E11" s="213">
        <v>10</v>
      </c>
      <c r="F11" s="205">
        <v>60</v>
      </c>
      <c r="G11" s="164">
        <f>VLOOKUP(C11,Лист1!C224:E334,3,0)</f>
        <v>105.20450099999999</v>
      </c>
      <c r="H11" s="207">
        <f t="shared" si="0"/>
        <v>105.20450099999999</v>
      </c>
      <c r="I11" s="149">
        <f t="shared" si="1"/>
        <v>0</v>
      </c>
      <c r="J11" s="149">
        <f>VLOOKUP(C11,Лист1!C64:H454,6,0)</f>
        <v>0</v>
      </c>
      <c r="K11" s="149">
        <f>VLOOKUP(C11,Лист1!C6:I442,7,0)</f>
        <v>0</v>
      </c>
    </row>
    <row r="12" spans="1:13" ht="30" customHeight="1" x14ac:dyDescent="0.25">
      <c r="B12" s="120" t="s">
        <v>391</v>
      </c>
      <c r="C12" s="227" t="s">
        <v>392</v>
      </c>
      <c r="D12" s="217"/>
      <c r="E12" s="213">
        <v>10</v>
      </c>
      <c r="F12" s="205">
        <v>60</v>
      </c>
      <c r="G12" s="164">
        <f>VLOOKUP(C12,Лист1!C225:E335,3,0)</f>
        <v>81.286730999999989</v>
      </c>
      <c r="H12" s="207">
        <f t="shared" si="0"/>
        <v>81.286730999999989</v>
      </c>
      <c r="I12" s="149">
        <f t="shared" si="1"/>
        <v>0</v>
      </c>
      <c r="J12" s="149">
        <f>VLOOKUP(C12,Лист1!C65:H455,6,0)</f>
        <v>0</v>
      </c>
      <c r="K12" s="149">
        <f>VLOOKUP(C12,Лист1!C7:I443,7,0)</f>
        <v>0</v>
      </c>
    </row>
    <row r="13" spans="1:13" ht="30" customHeight="1" x14ac:dyDescent="0.25">
      <c r="B13" s="120" t="s">
        <v>393</v>
      </c>
      <c r="C13" s="227" t="s">
        <v>394</v>
      </c>
      <c r="D13" s="217"/>
      <c r="E13" s="213">
        <v>10</v>
      </c>
      <c r="F13" s="205">
        <v>80</v>
      </c>
      <c r="G13" s="164">
        <f>VLOOKUP(C13,Лист1!C226:E336,3,0)</f>
        <v>121.071078</v>
      </c>
      <c r="H13" s="207">
        <f t="shared" ref="H13:H77" si="4">G13-G13*$H$5</f>
        <v>121.071078</v>
      </c>
      <c r="I13" s="149">
        <f t="shared" si="1"/>
        <v>0</v>
      </c>
      <c r="J13" s="149">
        <f>VLOOKUP(C13,Лист1!C66:H456,6,0)</f>
        <v>0</v>
      </c>
      <c r="K13" s="149">
        <f>VLOOKUP(C13,Лист1!C8:I444,7,0)</f>
        <v>0</v>
      </c>
    </row>
    <row r="14" spans="1:13" ht="30" customHeight="1" x14ac:dyDescent="0.25">
      <c r="B14" s="120" t="s">
        <v>395</v>
      </c>
      <c r="C14" s="227" t="s">
        <v>396</v>
      </c>
      <c r="D14" s="217"/>
      <c r="E14" s="213">
        <v>6</v>
      </c>
      <c r="F14" s="205">
        <v>24</v>
      </c>
      <c r="G14" s="164">
        <f>VLOOKUP(C14,Лист1!C227:E337,3,0)</f>
        <v>365.75660249999999</v>
      </c>
      <c r="H14" s="207">
        <f t="shared" si="4"/>
        <v>365.75660249999999</v>
      </c>
      <c r="I14" s="149">
        <f t="shared" si="1"/>
        <v>0</v>
      </c>
      <c r="J14" s="149">
        <f>VLOOKUP(C14,Лист1!C67:H457,6,0)</f>
        <v>0</v>
      </c>
      <c r="K14" s="149">
        <f>VLOOKUP(C14,Лист1!C9:I445,7,0)</f>
        <v>0</v>
      </c>
    </row>
    <row r="15" spans="1:13" ht="30" customHeight="1" x14ac:dyDescent="0.25">
      <c r="B15" s="120" t="s">
        <v>397</v>
      </c>
      <c r="C15" s="227" t="s">
        <v>398</v>
      </c>
      <c r="D15" s="217"/>
      <c r="E15" s="213">
        <v>2</v>
      </c>
      <c r="F15" s="205">
        <v>14</v>
      </c>
      <c r="G15" s="164">
        <f>VLOOKUP(C15,Лист1!C228:E338,3,0)</f>
        <v>480.30924600000003</v>
      </c>
      <c r="H15" s="207">
        <f t="shared" si="4"/>
        <v>480.30924600000003</v>
      </c>
      <c r="I15" s="149">
        <f t="shared" si="1"/>
        <v>0</v>
      </c>
      <c r="J15" s="149">
        <f>VLOOKUP(C15,Лист1!C68:H458,6,0)</f>
        <v>0</v>
      </c>
      <c r="K15" s="149">
        <f>VLOOKUP(C15,Лист1!C10:I446,7,0)</f>
        <v>0</v>
      </c>
    </row>
    <row r="16" spans="1:13" ht="30" customHeight="1" x14ac:dyDescent="0.25">
      <c r="B16" s="120" t="s">
        <v>399</v>
      </c>
      <c r="C16" s="227" t="s">
        <v>400</v>
      </c>
      <c r="D16" s="217"/>
      <c r="E16" s="213">
        <v>2</v>
      </c>
      <c r="F16" s="205">
        <v>6</v>
      </c>
      <c r="G16" s="164">
        <f>VLOOKUP(C16,Лист1!C229:E339,3,0)</f>
        <v>834.22486800000001</v>
      </c>
      <c r="H16" s="207">
        <f t="shared" si="4"/>
        <v>834.22486800000001</v>
      </c>
      <c r="I16" s="149">
        <f t="shared" si="1"/>
        <v>0</v>
      </c>
      <c r="J16" s="149">
        <f>VLOOKUP(C16,Лист1!C69:H459,6,0)</f>
        <v>0</v>
      </c>
      <c r="K16" s="149">
        <f>VLOOKUP(C16,Лист1!C11:I447,7,0)</f>
        <v>0</v>
      </c>
    </row>
    <row r="17" spans="1:11" ht="30" customHeight="1" x14ac:dyDescent="0.25">
      <c r="B17" s="120" t="s">
        <v>401</v>
      </c>
      <c r="C17" s="227" t="s">
        <v>402</v>
      </c>
      <c r="D17" s="217"/>
      <c r="E17" s="213">
        <v>1</v>
      </c>
      <c r="F17" s="205">
        <v>8</v>
      </c>
      <c r="G17" s="164">
        <f>VLOOKUP(C17,Лист1!C230:E340,3,0)</f>
        <v>2909.1716999999999</v>
      </c>
      <c r="H17" s="207">
        <f t="shared" si="4"/>
        <v>2909.1716999999999</v>
      </c>
      <c r="I17" s="149">
        <f t="shared" si="1"/>
        <v>0</v>
      </c>
      <c r="J17" s="149">
        <f>VLOOKUP(C17,Лист1!C70:H460,6,0)</f>
        <v>0</v>
      </c>
      <c r="K17" s="149">
        <f>VLOOKUP(C17,Лист1!C12:I448,7,0)</f>
        <v>0</v>
      </c>
    </row>
    <row r="18" spans="1:11" ht="30" customHeight="1" x14ac:dyDescent="0.25">
      <c r="B18" s="120" t="s">
        <v>403</v>
      </c>
      <c r="C18" s="227" t="s">
        <v>404</v>
      </c>
      <c r="D18" s="217"/>
      <c r="E18" s="213">
        <v>1</v>
      </c>
      <c r="F18" s="205">
        <v>6</v>
      </c>
      <c r="G18" s="164">
        <f>VLOOKUP(C18,Лист1!C231:E341,3,0)</f>
        <v>3755.23695</v>
      </c>
      <c r="H18" s="207">
        <f t="shared" si="4"/>
        <v>3755.23695</v>
      </c>
      <c r="I18" s="149">
        <f t="shared" si="1"/>
        <v>0</v>
      </c>
      <c r="J18" s="149">
        <f>VLOOKUP(C18,Лист1!C71:H461,6,0)</f>
        <v>0</v>
      </c>
      <c r="K18" s="149">
        <f>VLOOKUP(C18,Лист1!C13:I449,7,0)</f>
        <v>0</v>
      </c>
    </row>
    <row r="19" spans="1:11" ht="30" customHeight="1" thickBot="1" x14ac:dyDescent="0.3">
      <c r="B19" s="120" t="s">
        <v>405</v>
      </c>
      <c r="C19" s="227" t="s">
        <v>406</v>
      </c>
      <c r="D19" s="216"/>
      <c r="E19" s="213">
        <v>1</v>
      </c>
      <c r="F19" s="205">
        <v>3</v>
      </c>
      <c r="G19" s="164">
        <f>VLOOKUP(C19,Лист1!C232:E342,3,0)</f>
        <v>6662.8952999999992</v>
      </c>
      <c r="H19" s="207">
        <f t="shared" si="4"/>
        <v>6662.8952999999992</v>
      </c>
      <c r="I19" s="149">
        <f t="shared" si="1"/>
        <v>0</v>
      </c>
      <c r="J19" s="149">
        <f>VLOOKUP(C19,Лист1!C72:H462,6,0)</f>
        <v>0</v>
      </c>
      <c r="K19" s="149">
        <f>VLOOKUP(C19,Лист1!C14:I450,7,0)</f>
        <v>0</v>
      </c>
    </row>
    <row r="20" spans="1:11" ht="4.95" customHeight="1" thickBot="1" x14ac:dyDescent="0.3">
      <c r="A20" s="28"/>
      <c r="B20" s="172"/>
      <c r="C20" s="222"/>
      <c r="D20" s="49"/>
      <c r="E20" s="175"/>
      <c r="F20" s="175"/>
      <c r="G20" s="176"/>
      <c r="H20" s="177"/>
      <c r="I20" s="63"/>
      <c r="J20" s="223"/>
      <c r="K20" s="223"/>
    </row>
    <row r="21" spans="1:11" ht="30" customHeight="1" x14ac:dyDescent="0.25">
      <c r="B21" s="120" t="s">
        <v>407</v>
      </c>
      <c r="C21" s="227" t="s">
        <v>408</v>
      </c>
      <c r="D21" s="215"/>
      <c r="E21" s="213">
        <v>25</v>
      </c>
      <c r="F21" s="205">
        <v>200</v>
      </c>
      <c r="G21" s="164">
        <f>VLOOKUP(C21,Лист1!C220:E338,3,0)</f>
        <v>67.862461499999995</v>
      </c>
      <c r="H21" s="207">
        <f t="shared" si="4"/>
        <v>67.862461499999995</v>
      </c>
      <c r="I21" s="149">
        <f t="shared" ref="I21:I34" si="5">D21*H21</f>
        <v>0</v>
      </c>
      <c r="J21" s="149">
        <f>VLOOKUP(C21,Лист1!C74:H464,6,0)</f>
        <v>0</v>
      </c>
      <c r="K21" s="149">
        <f>VLOOKUP(C21,Лист1!C16:I452,7,0)</f>
        <v>0</v>
      </c>
    </row>
    <row r="22" spans="1:11" ht="30" customHeight="1" x14ac:dyDescent="0.25">
      <c r="B22" s="120" t="s">
        <v>409</v>
      </c>
      <c r="C22" s="227" t="s">
        <v>410</v>
      </c>
      <c r="D22" s="217"/>
      <c r="E22" s="213">
        <v>20</v>
      </c>
      <c r="F22" s="205">
        <v>80</v>
      </c>
      <c r="G22" s="164">
        <f>VLOOKUP(C22,Лист1!C221:E339,3,0)</f>
        <v>106.19826749999999</v>
      </c>
      <c r="H22" s="207">
        <f t="shared" si="4"/>
        <v>106.19826749999999</v>
      </c>
      <c r="I22" s="149">
        <f t="shared" si="5"/>
        <v>0</v>
      </c>
      <c r="J22" s="149">
        <f>VLOOKUP(C22,Лист1!C75:H465,6,0)</f>
        <v>0</v>
      </c>
      <c r="K22" s="149">
        <f>VLOOKUP(C22,Лист1!C17:I453,7,0)</f>
        <v>0</v>
      </c>
    </row>
    <row r="23" spans="1:11" ht="30" customHeight="1" x14ac:dyDescent="0.25">
      <c r="B23" s="120" t="s">
        <v>411</v>
      </c>
      <c r="C23" s="227" t="s">
        <v>412</v>
      </c>
      <c r="D23" s="217"/>
      <c r="E23" s="213">
        <v>20</v>
      </c>
      <c r="F23" s="205">
        <v>200</v>
      </c>
      <c r="G23" s="164">
        <f>VLOOKUP(C23,Лист1!C222:E340,3,0)</f>
        <v>75.307288499999999</v>
      </c>
      <c r="H23" s="207">
        <f t="shared" si="4"/>
        <v>75.307288499999999</v>
      </c>
      <c r="I23" s="149">
        <f t="shared" si="5"/>
        <v>0</v>
      </c>
      <c r="J23" s="149">
        <f>VLOOKUP(C23,Лист1!C76:H466,6,0)</f>
        <v>0</v>
      </c>
      <c r="K23" s="149">
        <f>VLOOKUP(C23,Лист1!C18:I454,7,0)</f>
        <v>0</v>
      </c>
    </row>
    <row r="24" spans="1:11" ht="30" customHeight="1" x14ac:dyDescent="0.25">
      <c r="B24" s="120" t="s">
        <v>413</v>
      </c>
      <c r="C24" s="227" t="s">
        <v>414</v>
      </c>
      <c r="D24" s="217"/>
      <c r="E24" s="213">
        <v>20</v>
      </c>
      <c r="F24" s="205">
        <v>140</v>
      </c>
      <c r="G24" s="164">
        <f>VLOOKUP(C24,Лист1!C223:E341,3,0)</f>
        <v>100.30304249999999</v>
      </c>
      <c r="H24" s="207">
        <f t="shared" si="4"/>
        <v>100.30304249999999</v>
      </c>
      <c r="I24" s="149">
        <f t="shared" si="5"/>
        <v>0</v>
      </c>
      <c r="J24" s="149">
        <f>VLOOKUP(C24,Лист1!C77:H467,6,0)</f>
        <v>0</v>
      </c>
      <c r="K24" s="149">
        <f>VLOOKUP(C24,Лист1!C19:I455,7,0)</f>
        <v>0</v>
      </c>
    </row>
    <row r="25" spans="1:11" ht="30" customHeight="1" x14ac:dyDescent="0.25">
      <c r="B25" s="120" t="s">
        <v>1715</v>
      </c>
      <c r="C25" s="229" t="s">
        <v>1708</v>
      </c>
      <c r="D25" s="217"/>
      <c r="E25" s="214">
        <v>20</v>
      </c>
      <c r="F25" s="210">
        <v>140</v>
      </c>
      <c r="G25" s="340">
        <f>VLOOKUP(C25,Лист1!C:E,3,0)</f>
        <v>275.09719999999993</v>
      </c>
      <c r="H25" s="207">
        <f t="shared" ref="H25" si="6">G25-G25*$H$5</f>
        <v>275.09719999999993</v>
      </c>
      <c r="I25" s="149">
        <f t="shared" ref="I25" si="7">D25*H25</f>
        <v>0</v>
      </c>
      <c r="J25" s="149">
        <f>VLOOKUP(C25,Лист1!C:I,6,0)</f>
        <v>0</v>
      </c>
      <c r="K25" s="149">
        <f>VLOOKUP(C25,Лист1!C:I,7,0)</f>
        <v>0</v>
      </c>
    </row>
    <row r="26" spans="1:11" ht="30" customHeight="1" x14ac:dyDescent="0.25">
      <c r="B26" s="120" t="s">
        <v>415</v>
      </c>
      <c r="C26" s="227" t="s">
        <v>416</v>
      </c>
      <c r="D26" s="217"/>
      <c r="E26" s="213">
        <v>10</v>
      </c>
      <c r="F26" s="205">
        <v>60</v>
      </c>
      <c r="G26" s="164">
        <f>VLOOKUP(C26,Лист1!C224:E342,3,0)</f>
        <v>89.001053999999996</v>
      </c>
      <c r="H26" s="207">
        <f t="shared" si="4"/>
        <v>89.001053999999996</v>
      </c>
      <c r="I26" s="149">
        <f t="shared" si="5"/>
        <v>0</v>
      </c>
      <c r="J26" s="149">
        <f>VLOOKUP(C26,Лист1!C78:H468,6,0)</f>
        <v>0</v>
      </c>
      <c r="K26" s="149">
        <f>VLOOKUP(C26,Лист1!C20:I456,7,0)</f>
        <v>0</v>
      </c>
    </row>
    <row r="27" spans="1:11" ht="30" customHeight="1" x14ac:dyDescent="0.25">
      <c r="B27" s="120" t="s">
        <v>417</v>
      </c>
      <c r="C27" s="227" t="s">
        <v>418</v>
      </c>
      <c r="D27" s="217"/>
      <c r="E27" s="213">
        <v>10</v>
      </c>
      <c r="F27" s="205">
        <v>60</v>
      </c>
      <c r="G27" s="164">
        <f>VLOOKUP(C27,Лист1!C225:E343,3,0)</f>
        <v>118.83089249999999</v>
      </c>
      <c r="H27" s="207">
        <f t="shared" si="4"/>
        <v>118.83089249999999</v>
      </c>
      <c r="I27" s="149">
        <f t="shared" si="5"/>
        <v>0</v>
      </c>
      <c r="J27" s="149">
        <f>VLOOKUP(C27,Лист1!C79:H469,6,0)</f>
        <v>0</v>
      </c>
      <c r="K27" s="149">
        <f>VLOOKUP(C27,Лист1!C21:I457,7,0)</f>
        <v>0</v>
      </c>
    </row>
    <row r="28" spans="1:11" ht="30" customHeight="1" x14ac:dyDescent="0.25">
      <c r="B28" s="120" t="s">
        <v>419</v>
      </c>
      <c r="C28" s="227" t="s">
        <v>420</v>
      </c>
      <c r="D28" s="217"/>
      <c r="E28" s="213">
        <v>10</v>
      </c>
      <c r="F28" s="205">
        <v>80</v>
      </c>
      <c r="G28" s="164">
        <f>VLOOKUP(C28,Лист1!C226:E344,3,0)</f>
        <v>161.49239999999998</v>
      </c>
      <c r="H28" s="207">
        <f t="shared" si="4"/>
        <v>161.49239999999998</v>
      </c>
      <c r="I28" s="149">
        <f t="shared" si="5"/>
        <v>0</v>
      </c>
      <c r="J28" s="149">
        <f>VLOOKUP(C28,Лист1!C80:H470,6,0)</f>
        <v>0</v>
      </c>
      <c r="K28" s="149">
        <f>VLOOKUP(C28,Лист1!C22:I458,7,0)</f>
        <v>0</v>
      </c>
    </row>
    <row r="29" spans="1:11" ht="30" customHeight="1" x14ac:dyDescent="0.25">
      <c r="B29" s="120" t="s">
        <v>421</v>
      </c>
      <c r="C29" s="227" t="s">
        <v>422</v>
      </c>
      <c r="D29" s="217"/>
      <c r="E29" s="213">
        <v>6</v>
      </c>
      <c r="F29" s="205">
        <v>24</v>
      </c>
      <c r="G29" s="164">
        <f>VLOOKUP(C29,Лист1!C227:E345,3,0)</f>
        <v>489.18577050000005</v>
      </c>
      <c r="H29" s="207">
        <f t="shared" si="4"/>
        <v>489.18577050000005</v>
      </c>
      <c r="I29" s="149">
        <f t="shared" si="5"/>
        <v>0</v>
      </c>
      <c r="J29" s="149">
        <f>VLOOKUP(C29,Лист1!C81:H471,6,0)</f>
        <v>0</v>
      </c>
      <c r="K29" s="149">
        <f>VLOOKUP(C29,Лист1!C23:I459,7,0)</f>
        <v>0</v>
      </c>
    </row>
    <row r="30" spans="1:11" ht="30" customHeight="1" x14ac:dyDescent="0.25">
      <c r="B30" s="120" t="s">
        <v>423</v>
      </c>
      <c r="C30" s="227" t="s">
        <v>424</v>
      </c>
      <c r="D30" s="217"/>
      <c r="E30" s="213">
        <v>2</v>
      </c>
      <c r="F30" s="205">
        <v>14</v>
      </c>
      <c r="G30" s="164">
        <f>VLOOKUP(C30,Лист1!C228:E346,3,0)</f>
        <v>676.13177699999994</v>
      </c>
      <c r="H30" s="207">
        <f t="shared" si="4"/>
        <v>676.13177699999994</v>
      </c>
      <c r="I30" s="149">
        <f t="shared" si="5"/>
        <v>0</v>
      </c>
      <c r="J30" s="149">
        <f>VLOOKUP(C30,Лист1!C82:H472,6,0)</f>
        <v>0</v>
      </c>
      <c r="K30" s="149">
        <f>VLOOKUP(C30,Лист1!C24:I460,7,0)</f>
        <v>0</v>
      </c>
    </row>
    <row r="31" spans="1:11" ht="30" customHeight="1" x14ac:dyDescent="0.25">
      <c r="B31" s="120" t="s">
        <v>425</v>
      </c>
      <c r="C31" s="227" t="s">
        <v>426</v>
      </c>
      <c r="D31" s="217"/>
      <c r="E31" s="213">
        <v>2</v>
      </c>
      <c r="F31" s="205">
        <v>6</v>
      </c>
      <c r="G31" s="164">
        <f>VLOOKUP(C31,Лист1!C229:E347,3,0)</f>
        <v>1189.2353174999998</v>
      </c>
      <c r="H31" s="207">
        <f t="shared" si="4"/>
        <v>1189.2353174999998</v>
      </c>
      <c r="I31" s="149">
        <f t="shared" si="5"/>
        <v>0</v>
      </c>
      <c r="J31" s="149">
        <f>VLOOKUP(C31,Лист1!C83:H473,6,0)</f>
        <v>0</v>
      </c>
      <c r="K31" s="149">
        <f>VLOOKUP(C31,Лист1!C25:I461,7,0)</f>
        <v>0</v>
      </c>
    </row>
    <row r="32" spans="1:11" ht="30" customHeight="1" x14ac:dyDescent="0.25">
      <c r="B32" s="120" t="s">
        <v>427</v>
      </c>
      <c r="C32" s="227" t="s">
        <v>428</v>
      </c>
      <c r="D32" s="217"/>
      <c r="E32" s="213">
        <v>1</v>
      </c>
      <c r="F32" s="205">
        <v>8</v>
      </c>
      <c r="G32" s="164">
        <f>VLOOKUP(C32,Лист1!C230:E348,3,0)</f>
        <v>3097.8530999999998</v>
      </c>
      <c r="H32" s="207">
        <f t="shared" si="4"/>
        <v>3097.8530999999998</v>
      </c>
      <c r="I32" s="149">
        <f t="shared" si="5"/>
        <v>0</v>
      </c>
      <c r="J32" s="149">
        <f>VLOOKUP(C32,Лист1!C84:H474,6,0)</f>
        <v>0</v>
      </c>
      <c r="K32" s="149">
        <f>VLOOKUP(C32,Лист1!C26:I462,7,0)</f>
        <v>0</v>
      </c>
    </row>
    <row r="33" spans="1:11" ht="30" customHeight="1" x14ac:dyDescent="0.25">
      <c r="B33" s="120" t="s">
        <v>429</v>
      </c>
      <c r="C33" s="227" t="s">
        <v>430</v>
      </c>
      <c r="D33" s="217"/>
      <c r="E33" s="213">
        <v>1</v>
      </c>
      <c r="F33" s="205">
        <v>6</v>
      </c>
      <c r="G33" s="164">
        <f>VLOOKUP(C33,Лист1!C231:E349,3,0)</f>
        <v>7134.419249999999</v>
      </c>
      <c r="H33" s="207">
        <f t="shared" si="4"/>
        <v>7134.419249999999</v>
      </c>
      <c r="I33" s="149">
        <f t="shared" si="5"/>
        <v>0</v>
      </c>
      <c r="J33" s="149">
        <f>VLOOKUP(C33,Лист1!C85:H475,6,0)</f>
        <v>0</v>
      </c>
      <c r="K33" s="149">
        <f>VLOOKUP(C33,Лист1!C27:I463,7,0)</f>
        <v>0</v>
      </c>
    </row>
    <row r="34" spans="1:11" ht="30" customHeight="1" thickBot="1" x14ac:dyDescent="0.3">
      <c r="B34" s="120" t="s">
        <v>431</v>
      </c>
      <c r="C34" s="227" t="s">
        <v>432</v>
      </c>
      <c r="D34" s="216"/>
      <c r="E34" s="213">
        <v>1</v>
      </c>
      <c r="F34" s="205">
        <v>3</v>
      </c>
      <c r="G34" s="164">
        <f>VLOOKUP(C34,Лист1!C232:E350,3,0)</f>
        <v>10288.035449999999</v>
      </c>
      <c r="H34" s="207">
        <f t="shared" si="4"/>
        <v>10288.035449999999</v>
      </c>
      <c r="I34" s="149">
        <f t="shared" si="5"/>
        <v>0</v>
      </c>
      <c r="J34" s="149">
        <f>VLOOKUP(C34,Лист1!C86:H476,6,0)</f>
        <v>0</v>
      </c>
      <c r="K34" s="149">
        <f>VLOOKUP(C34,Лист1!C28:I464,7,0)</f>
        <v>0</v>
      </c>
    </row>
    <row r="35" spans="1:11" ht="4.95" customHeight="1" thickBot="1" x14ac:dyDescent="0.3">
      <c r="A35" s="28"/>
      <c r="B35" s="172"/>
      <c r="C35" s="222"/>
      <c r="D35" s="49"/>
      <c r="E35" s="175"/>
      <c r="F35" s="175"/>
      <c r="G35" s="176"/>
      <c r="H35" s="177"/>
      <c r="I35" s="63"/>
      <c r="J35" s="223"/>
      <c r="K35" s="223"/>
    </row>
    <row r="36" spans="1:11" ht="30" customHeight="1" thickBot="1" x14ac:dyDescent="0.3">
      <c r="B36" s="120" t="s">
        <v>433</v>
      </c>
      <c r="C36" s="227" t="s">
        <v>434</v>
      </c>
      <c r="D36" s="228"/>
      <c r="E36" s="213">
        <v>2</v>
      </c>
      <c r="F36" s="205">
        <v>20</v>
      </c>
      <c r="G36" s="164">
        <f>VLOOKUP(C36,Лист1!C234:E352,3,0)</f>
        <v>290.30400000000003</v>
      </c>
      <c r="H36" s="207">
        <f t="shared" ref="H36" si="8">G36-G36*$H$5</f>
        <v>290.30400000000003</v>
      </c>
      <c r="I36" s="149">
        <f>D36*H36</f>
        <v>0</v>
      </c>
      <c r="J36" s="149">
        <f>VLOOKUP(C36,Лист1!C88:H478,6,0)</f>
        <v>0</v>
      </c>
      <c r="K36" s="149">
        <f>VLOOKUP(C36,Лист1!C30:I466,7,0)</f>
        <v>0</v>
      </c>
    </row>
    <row r="37" spans="1:11" ht="4.95" customHeight="1" thickBot="1" x14ac:dyDescent="0.3">
      <c r="A37" s="28"/>
      <c r="B37" s="172"/>
      <c r="C37" s="222"/>
      <c r="D37" s="49"/>
      <c r="E37" s="175"/>
      <c r="F37" s="175"/>
      <c r="G37" s="176"/>
      <c r="H37" s="177"/>
      <c r="I37" s="63"/>
      <c r="J37" s="223"/>
      <c r="K37" s="223"/>
    </row>
    <row r="38" spans="1:11" ht="30" customHeight="1" x14ac:dyDescent="0.25">
      <c r="B38" s="120" t="s">
        <v>435</v>
      </c>
      <c r="C38" s="227" t="s">
        <v>436</v>
      </c>
      <c r="D38" s="215"/>
      <c r="E38" s="213">
        <v>30</v>
      </c>
      <c r="F38" s="205">
        <v>150</v>
      </c>
      <c r="G38" s="164">
        <f>VLOOKUP(C38,Лист1!C236:E354,3,0)</f>
        <v>144.3240912</v>
      </c>
      <c r="H38" s="207">
        <f t="shared" si="4"/>
        <v>144.3240912</v>
      </c>
      <c r="I38" s="149">
        <f t="shared" ref="I38:I49" si="9">D38*H38</f>
        <v>0</v>
      </c>
      <c r="J38" s="149">
        <f>VLOOKUP(C38,Лист1!C90:H480,6,0)</f>
        <v>0</v>
      </c>
      <c r="K38" s="149">
        <f>VLOOKUP(C38,Лист1!C32:I468,7,0)</f>
        <v>0</v>
      </c>
    </row>
    <row r="39" spans="1:11" ht="30" customHeight="1" x14ac:dyDescent="0.25">
      <c r="B39" s="120" t="s">
        <v>437</v>
      </c>
      <c r="C39" s="227" t="s">
        <v>1696</v>
      </c>
      <c r="D39" s="217"/>
      <c r="E39" s="213">
        <v>30</v>
      </c>
      <c r="F39" s="205">
        <v>150</v>
      </c>
      <c r="G39" s="164">
        <f>VLOOKUP(C39,Лист1!C237:E355,3,0)</f>
        <v>140.26986074999999</v>
      </c>
      <c r="H39" s="207">
        <f t="shared" si="4"/>
        <v>140.26986074999999</v>
      </c>
      <c r="I39" s="149">
        <f t="shared" si="9"/>
        <v>0</v>
      </c>
      <c r="J39" s="149">
        <f>VLOOKUP(C39,Лист1!C91:H481,6,0)</f>
        <v>0</v>
      </c>
      <c r="K39" s="149">
        <f>VLOOKUP(C39,Лист1!C33:I469,7,0)</f>
        <v>0</v>
      </c>
    </row>
    <row r="40" spans="1:11" ht="30" customHeight="1" x14ac:dyDescent="0.25">
      <c r="B40" s="120" t="s">
        <v>438</v>
      </c>
      <c r="C40" s="227" t="s">
        <v>1697</v>
      </c>
      <c r="D40" s="217"/>
      <c r="E40" s="213">
        <v>20</v>
      </c>
      <c r="F40" s="205">
        <v>100</v>
      </c>
      <c r="G40" s="164">
        <f>VLOOKUP(C40,Лист1!C238:E356,3,0)</f>
        <v>282.15164444999994</v>
      </c>
      <c r="H40" s="207">
        <f t="shared" si="4"/>
        <v>282.15164444999994</v>
      </c>
      <c r="I40" s="149">
        <f t="shared" si="9"/>
        <v>0</v>
      </c>
      <c r="J40" s="149">
        <f>VLOOKUP(C40,Лист1!C92:H482,6,0)</f>
        <v>0</v>
      </c>
      <c r="K40" s="149">
        <f>VLOOKUP(C40,Лист1!C34:I470,7,0)</f>
        <v>0</v>
      </c>
    </row>
    <row r="41" spans="1:11" ht="30" customHeight="1" x14ac:dyDescent="0.25">
      <c r="B41" s="120" t="s">
        <v>439</v>
      </c>
      <c r="C41" s="227" t="s">
        <v>440</v>
      </c>
      <c r="D41" s="217"/>
      <c r="E41" s="213">
        <v>20</v>
      </c>
      <c r="F41" s="205">
        <v>80</v>
      </c>
      <c r="G41" s="164">
        <f>VLOOKUP(C41,Лист1!C239:E357,3,0)</f>
        <v>211.91088075000002</v>
      </c>
      <c r="H41" s="207">
        <f t="shared" si="4"/>
        <v>211.91088075000002</v>
      </c>
      <c r="I41" s="149">
        <f t="shared" si="9"/>
        <v>0</v>
      </c>
      <c r="J41" s="149">
        <f>VLOOKUP(C41,Лист1!C93:H483,6,0)</f>
        <v>0</v>
      </c>
      <c r="K41" s="149">
        <f>VLOOKUP(C41,Лист1!C35:I471,7,0)</f>
        <v>0</v>
      </c>
    </row>
    <row r="42" spans="1:11" ht="30" customHeight="1" x14ac:dyDescent="0.25">
      <c r="B42" s="120" t="s">
        <v>441</v>
      </c>
      <c r="C42" s="227" t="s">
        <v>442</v>
      </c>
      <c r="D42" s="217"/>
      <c r="E42" s="213">
        <v>20</v>
      </c>
      <c r="F42" s="205">
        <v>80</v>
      </c>
      <c r="G42" s="164">
        <f>VLOOKUP(C42,Лист1!C240:E358,3,0)</f>
        <v>214.14152159999998</v>
      </c>
      <c r="H42" s="207">
        <f t="shared" si="4"/>
        <v>214.14152159999998</v>
      </c>
      <c r="I42" s="149">
        <f t="shared" si="9"/>
        <v>0</v>
      </c>
      <c r="J42" s="149">
        <f>VLOOKUP(C42,Лист1!C94:H484,6,0)</f>
        <v>0</v>
      </c>
      <c r="K42" s="149">
        <f>VLOOKUP(C42,Лист1!C36:I472,7,0)</f>
        <v>0</v>
      </c>
    </row>
    <row r="43" spans="1:11" ht="30" customHeight="1" x14ac:dyDescent="0.25">
      <c r="B43" s="120" t="s">
        <v>443</v>
      </c>
      <c r="C43" s="227" t="s">
        <v>444</v>
      </c>
      <c r="D43" s="217"/>
      <c r="E43" s="213">
        <v>20</v>
      </c>
      <c r="F43" s="205">
        <v>80</v>
      </c>
      <c r="G43" s="164">
        <f>VLOOKUP(C43,Лист1!C241:E359,3,0)</f>
        <v>230.3910075</v>
      </c>
      <c r="H43" s="207">
        <f t="shared" si="4"/>
        <v>230.3910075</v>
      </c>
      <c r="I43" s="149">
        <f t="shared" si="9"/>
        <v>0</v>
      </c>
      <c r="J43" s="149">
        <f>VLOOKUP(C43,Лист1!C95:H485,6,0)</f>
        <v>0</v>
      </c>
      <c r="K43" s="149">
        <f>VLOOKUP(C43,Лист1!C37:I473,7,0)</f>
        <v>0</v>
      </c>
    </row>
    <row r="44" spans="1:11" ht="30" customHeight="1" x14ac:dyDescent="0.25">
      <c r="B44" s="120" t="s">
        <v>445</v>
      </c>
      <c r="C44" s="227" t="s">
        <v>446</v>
      </c>
      <c r="D44" s="217"/>
      <c r="E44" s="213">
        <v>10</v>
      </c>
      <c r="F44" s="205">
        <v>60</v>
      </c>
      <c r="G44" s="164">
        <f>VLOOKUP(C44,Лист1!C242:E360,3,0)</f>
        <v>271.38920939999997</v>
      </c>
      <c r="H44" s="207">
        <f t="shared" si="4"/>
        <v>271.38920939999997</v>
      </c>
      <c r="I44" s="149">
        <f t="shared" si="9"/>
        <v>0</v>
      </c>
      <c r="J44" s="149">
        <f>VLOOKUP(C44,Лист1!C96:H486,6,0)</f>
        <v>0</v>
      </c>
      <c r="K44" s="149">
        <f>VLOOKUP(C44,Лист1!C38:I474,7,0)</f>
        <v>0</v>
      </c>
    </row>
    <row r="45" spans="1:11" ht="30" customHeight="1" x14ac:dyDescent="0.25">
      <c r="B45" s="120" t="s">
        <v>447</v>
      </c>
      <c r="C45" s="227" t="s">
        <v>448</v>
      </c>
      <c r="D45" s="217"/>
      <c r="E45" s="213">
        <v>10</v>
      </c>
      <c r="F45" s="205">
        <v>60</v>
      </c>
      <c r="G45" s="164">
        <f>VLOOKUP(C45,Лист1!C243:E361,3,0)</f>
        <v>263.06908184999992</v>
      </c>
      <c r="H45" s="207">
        <f t="shared" si="4"/>
        <v>263.06908184999992</v>
      </c>
      <c r="I45" s="149">
        <f t="shared" si="9"/>
        <v>0</v>
      </c>
      <c r="J45" s="149">
        <f>VLOOKUP(C45,Лист1!C97:H487,6,0)</f>
        <v>0</v>
      </c>
      <c r="K45" s="149">
        <f>VLOOKUP(C45,Лист1!C39:I475,7,0)</f>
        <v>0</v>
      </c>
    </row>
    <row r="46" spans="1:11" ht="30" customHeight="1" x14ac:dyDescent="0.25">
      <c r="B46" s="120" t="s">
        <v>449</v>
      </c>
      <c r="C46" s="227" t="s">
        <v>450</v>
      </c>
      <c r="D46" s="217"/>
      <c r="E46" s="213">
        <v>10</v>
      </c>
      <c r="F46" s="205">
        <v>60</v>
      </c>
      <c r="G46" s="164">
        <f>VLOOKUP(C46,Лист1!C244:E362,3,0)</f>
        <v>317.06035964999995</v>
      </c>
      <c r="H46" s="207">
        <f t="shared" si="4"/>
        <v>317.06035964999995</v>
      </c>
      <c r="I46" s="149">
        <f t="shared" si="9"/>
        <v>0</v>
      </c>
      <c r="J46" s="149">
        <f>VLOOKUP(C46,Лист1!C98:H488,6,0)</f>
        <v>0</v>
      </c>
      <c r="K46" s="149">
        <f>VLOOKUP(C46,Лист1!C40:I476,7,0)</f>
        <v>0</v>
      </c>
    </row>
    <row r="47" spans="1:11" ht="30" customHeight="1" x14ac:dyDescent="0.25">
      <c r="B47" s="120" t="s">
        <v>451</v>
      </c>
      <c r="C47" s="227" t="s">
        <v>452</v>
      </c>
      <c r="D47" s="217"/>
      <c r="E47" s="213">
        <v>5</v>
      </c>
      <c r="F47" s="205">
        <v>35</v>
      </c>
      <c r="G47" s="164">
        <f>VLOOKUP(C47,Лист1!C245:E363,3,0)</f>
        <v>395.40958424999991</v>
      </c>
      <c r="H47" s="207">
        <f t="shared" si="4"/>
        <v>395.40958424999991</v>
      </c>
      <c r="I47" s="149">
        <f t="shared" si="9"/>
        <v>0</v>
      </c>
      <c r="J47" s="149">
        <f>VLOOKUP(C47,Лист1!C99:H489,6,0)</f>
        <v>0</v>
      </c>
      <c r="K47" s="149">
        <f>VLOOKUP(C47,Лист1!C41:I477,7,0)</f>
        <v>0</v>
      </c>
    </row>
    <row r="48" spans="1:11" ht="30" customHeight="1" x14ac:dyDescent="0.25">
      <c r="B48" s="120" t="s">
        <v>453</v>
      </c>
      <c r="C48" s="227" t="s">
        <v>454</v>
      </c>
      <c r="D48" s="217"/>
      <c r="E48" s="213">
        <v>3</v>
      </c>
      <c r="F48" s="205">
        <v>21</v>
      </c>
      <c r="G48" s="164">
        <f>VLOOKUP(C48,Лист1!C246:E364,3,0)</f>
        <v>752.05160744999989</v>
      </c>
      <c r="H48" s="207">
        <f t="shared" si="4"/>
        <v>752.05160744999989</v>
      </c>
      <c r="I48" s="149">
        <f t="shared" si="9"/>
        <v>0</v>
      </c>
      <c r="J48" s="149">
        <f>VLOOKUP(C48,Лист1!C100:H490,6,0)</f>
        <v>0</v>
      </c>
      <c r="K48" s="149">
        <f>VLOOKUP(C48,Лист1!C42:I478,7,0)</f>
        <v>0</v>
      </c>
    </row>
    <row r="49" spans="1:11" ht="30" customHeight="1" thickBot="1" x14ac:dyDescent="0.3">
      <c r="B49" s="120" t="s">
        <v>455</v>
      </c>
      <c r="C49" s="227" t="s">
        <v>456</v>
      </c>
      <c r="D49" s="216"/>
      <c r="E49" s="213">
        <v>4</v>
      </c>
      <c r="F49" s="205">
        <v>12</v>
      </c>
      <c r="G49" s="164">
        <f>VLOOKUP(C49,Лист1!C247:E365,3,0)</f>
        <v>1231.3951594499999</v>
      </c>
      <c r="H49" s="207">
        <f t="shared" si="4"/>
        <v>1231.3951594499999</v>
      </c>
      <c r="I49" s="149">
        <f t="shared" si="9"/>
        <v>0</v>
      </c>
      <c r="J49" s="149">
        <f>VLOOKUP(C49,Лист1!C101:H491,6,0)</f>
        <v>0</v>
      </c>
      <c r="K49" s="149">
        <f>VLOOKUP(C49,Лист1!C43:I479,7,0)</f>
        <v>0</v>
      </c>
    </row>
    <row r="50" spans="1:11" ht="4.95" customHeight="1" thickBot="1" x14ac:dyDescent="0.3">
      <c r="A50" s="28"/>
      <c r="B50" s="172"/>
      <c r="C50" s="222"/>
      <c r="D50" s="49"/>
      <c r="E50" s="175"/>
      <c r="F50" s="175"/>
      <c r="G50" s="176"/>
      <c r="H50" s="177"/>
      <c r="I50" s="63"/>
      <c r="J50" s="223"/>
      <c r="K50" s="223"/>
    </row>
    <row r="51" spans="1:11" ht="30" customHeight="1" x14ac:dyDescent="0.25">
      <c r="B51" s="120" t="s">
        <v>457</v>
      </c>
      <c r="C51" s="227" t="s">
        <v>458</v>
      </c>
      <c r="D51" s="215"/>
      <c r="E51" s="213">
        <v>30</v>
      </c>
      <c r="F51" s="205">
        <v>150</v>
      </c>
      <c r="G51" s="164">
        <f>VLOOKUP(C51,Лист1!C249:E367,3,0)</f>
        <v>144.3240912</v>
      </c>
      <c r="H51" s="207">
        <f t="shared" si="4"/>
        <v>144.3240912</v>
      </c>
      <c r="I51" s="149">
        <f t="shared" ref="I51:I62" si="10">D51*H51</f>
        <v>0</v>
      </c>
      <c r="J51" s="149">
        <f>VLOOKUP(C51,Лист1!C103:H493,6,0)</f>
        <v>0</v>
      </c>
      <c r="K51" s="149">
        <f>VLOOKUP(C51,Лист1!C45:I481,7,0)</f>
        <v>0</v>
      </c>
    </row>
    <row r="52" spans="1:11" ht="30" customHeight="1" x14ac:dyDescent="0.25">
      <c r="B52" s="120" t="s">
        <v>459</v>
      </c>
      <c r="C52" s="227" t="s">
        <v>460</v>
      </c>
      <c r="D52" s="217"/>
      <c r="E52" s="213">
        <v>25</v>
      </c>
      <c r="F52" s="205">
        <v>125</v>
      </c>
      <c r="G52" s="164">
        <f>VLOOKUP(C52,Лист1!C250:E368,3,0)</f>
        <v>168.38284499999997</v>
      </c>
      <c r="H52" s="207">
        <f t="shared" si="4"/>
        <v>168.38284499999997</v>
      </c>
      <c r="I52" s="149">
        <f t="shared" si="10"/>
        <v>0</v>
      </c>
      <c r="J52" s="149">
        <f>VLOOKUP(C52,Лист1!C104:H494,6,0)</f>
        <v>0</v>
      </c>
      <c r="K52" s="149">
        <f>VLOOKUP(C52,Лист1!C46:I482,7,0)</f>
        <v>0</v>
      </c>
    </row>
    <row r="53" spans="1:11" ht="30" customHeight="1" x14ac:dyDescent="0.25">
      <c r="B53" s="120" t="s">
        <v>461</v>
      </c>
      <c r="C53" s="227" t="s">
        <v>462</v>
      </c>
      <c r="D53" s="217"/>
      <c r="E53" s="213">
        <v>20</v>
      </c>
      <c r="F53" s="205">
        <v>80</v>
      </c>
      <c r="G53" s="164">
        <f>VLOOKUP(C53,Лист1!C251:E369,3,0)</f>
        <v>333.88946999999996</v>
      </c>
      <c r="H53" s="207">
        <f t="shared" si="4"/>
        <v>333.88946999999996</v>
      </c>
      <c r="I53" s="149">
        <f t="shared" si="10"/>
        <v>0</v>
      </c>
      <c r="J53" s="149">
        <f>VLOOKUP(C53,Лист1!C105:H495,6,0)</f>
        <v>0</v>
      </c>
      <c r="K53" s="149">
        <f>VLOOKUP(C53,Лист1!C47:I483,7,0)</f>
        <v>0</v>
      </c>
    </row>
    <row r="54" spans="1:11" ht="30" customHeight="1" x14ac:dyDescent="0.25">
      <c r="B54" s="120" t="s">
        <v>463</v>
      </c>
      <c r="C54" s="227" t="s">
        <v>464</v>
      </c>
      <c r="D54" s="217"/>
      <c r="E54" s="213">
        <v>20</v>
      </c>
      <c r="F54" s="205">
        <v>80</v>
      </c>
      <c r="G54" s="164">
        <f>VLOOKUP(C54,Лист1!C252:E370,3,0)</f>
        <v>243.88361999999995</v>
      </c>
      <c r="H54" s="207">
        <f t="shared" si="4"/>
        <v>243.88361999999995</v>
      </c>
      <c r="I54" s="149">
        <f t="shared" si="10"/>
        <v>0</v>
      </c>
      <c r="J54" s="149">
        <f>VLOOKUP(C54,Лист1!C106:H496,6,0)</f>
        <v>0</v>
      </c>
      <c r="K54" s="149">
        <f>VLOOKUP(C54,Лист1!C48:I484,7,0)</f>
        <v>0</v>
      </c>
    </row>
    <row r="55" spans="1:11" ht="30" customHeight="1" x14ac:dyDescent="0.25">
      <c r="B55" s="120" t="s">
        <v>465</v>
      </c>
      <c r="C55" s="227" t="s">
        <v>466</v>
      </c>
      <c r="D55" s="217"/>
      <c r="E55" s="213">
        <v>20</v>
      </c>
      <c r="F55" s="205">
        <v>80</v>
      </c>
      <c r="G55" s="164">
        <f>VLOOKUP(C55,Лист1!C253:E371,3,0)</f>
        <v>214.14152159999998</v>
      </c>
      <c r="H55" s="207">
        <f t="shared" si="4"/>
        <v>214.14152159999998</v>
      </c>
      <c r="I55" s="149">
        <f t="shared" si="10"/>
        <v>0</v>
      </c>
      <c r="J55" s="149">
        <f>VLOOKUP(C55,Лист1!C107:H497,6,0)</f>
        <v>0</v>
      </c>
      <c r="K55" s="149">
        <f>VLOOKUP(C55,Лист1!C49:I485,7,0)</f>
        <v>0</v>
      </c>
    </row>
    <row r="56" spans="1:11" ht="30" customHeight="1" x14ac:dyDescent="0.25">
      <c r="B56" s="120" t="s">
        <v>467</v>
      </c>
      <c r="C56" s="227" t="s">
        <v>468</v>
      </c>
      <c r="D56" s="217"/>
      <c r="E56" s="213">
        <v>10</v>
      </c>
      <c r="F56" s="205">
        <v>70</v>
      </c>
      <c r="G56" s="164">
        <f>VLOOKUP(C56,Лист1!C254:E372,3,0)</f>
        <v>297.04409999999996</v>
      </c>
      <c r="H56" s="207">
        <f t="shared" si="4"/>
        <v>297.04409999999996</v>
      </c>
      <c r="I56" s="149">
        <f t="shared" si="10"/>
        <v>0</v>
      </c>
      <c r="J56" s="149">
        <f>VLOOKUP(C56,Лист1!C108:H498,6,0)</f>
        <v>0</v>
      </c>
      <c r="K56" s="149">
        <f>VLOOKUP(C56,Лист1!C50:I486,7,0)</f>
        <v>0</v>
      </c>
    </row>
    <row r="57" spans="1:11" ht="30" customHeight="1" x14ac:dyDescent="0.25">
      <c r="B57" s="120" t="s">
        <v>469</v>
      </c>
      <c r="C57" s="227" t="s">
        <v>470</v>
      </c>
      <c r="D57" s="217"/>
      <c r="E57" s="213">
        <v>10</v>
      </c>
      <c r="F57" s="205">
        <v>60</v>
      </c>
      <c r="G57" s="164">
        <f>VLOOKUP(C57,Лист1!C255:E373,3,0)</f>
        <v>271.38920939999997</v>
      </c>
      <c r="H57" s="207">
        <f t="shared" si="4"/>
        <v>271.38920939999997</v>
      </c>
      <c r="I57" s="149">
        <f t="shared" si="10"/>
        <v>0</v>
      </c>
      <c r="J57" s="149">
        <f>VLOOKUP(C57,Лист1!C109:H499,6,0)</f>
        <v>0</v>
      </c>
      <c r="K57" s="149">
        <f>VLOOKUP(C57,Лист1!C51:I487,7,0)</f>
        <v>0</v>
      </c>
    </row>
    <row r="58" spans="1:11" ht="30" customHeight="1" x14ac:dyDescent="0.25">
      <c r="B58" s="120" t="s">
        <v>471</v>
      </c>
      <c r="C58" s="227" t="s">
        <v>472</v>
      </c>
      <c r="D58" s="217"/>
      <c r="E58" s="213">
        <v>10</v>
      </c>
      <c r="F58" s="205">
        <v>50</v>
      </c>
      <c r="G58" s="164">
        <f>VLOOKUP(C58,Лист1!C256:E374,3,0)</f>
        <v>286.43184000000002</v>
      </c>
      <c r="H58" s="207">
        <f t="shared" si="4"/>
        <v>286.43184000000002</v>
      </c>
      <c r="I58" s="149">
        <f t="shared" si="10"/>
        <v>0</v>
      </c>
      <c r="J58" s="149">
        <f>VLOOKUP(C58,Лист1!C110:H500,6,0)</f>
        <v>0</v>
      </c>
      <c r="K58" s="149">
        <f>VLOOKUP(C58,Лист1!C52:I488,7,0)</f>
        <v>0</v>
      </c>
    </row>
    <row r="59" spans="1:11" ht="30" customHeight="1" x14ac:dyDescent="0.25">
      <c r="B59" s="120" t="s">
        <v>473</v>
      </c>
      <c r="C59" s="227" t="s">
        <v>474</v>
      </c>
      <c r="D59" s="217"/>
      <c r="E59" s="213">
        <v>10</v>
      </c>
      <c r="F59" s="205">
        <v>40</v>
      </c>
      <c r="G59" s="164">
        <f>VLOOKUP(C59,Лист1!C257:E375,3,0)</f>
        <v>353.27915999999993</v>
      </c>
      <c r="H59" s="207">
        <f t="shared" si="4"/>
        <v>353.27915999999993</v>
      </c>
      <c r="I59" s="149">
        <f t="shared" si="10"/>
        <v>0</v>
      </c>
      <c r="J59" s="149">
        <f>VLOOKUP(C59,Лист1!C111:H501,6,0)</f>
        <v>0</v>
      </c>
      <c r="K59" s="149">
        <f>VLOOKUP(C59,Лист1!C53:I489,7,0)</f>
        <v>0</v>
      </c>
    </row>
    <row r="60" spans="1:11" ht="30" customHeight="1" x14ac:dyDescent="0.25">
      <c r="B60" s="120" t="s">
        <v>475</v>
      </c>
      <c r="C60" s="227" t="s">
        <v>476</v>
      </c>
      <c r="D60" s="217"/>
      <c r="E60" s="213">
        <v>5</v>
      </c>
      <c r="F60" s="205">
        <v>25</v>
      </c>
      <c r="G60" s="164">
        <f>VLOOKUP(C60,Лист1!C258:E376,3,0)</f>
        <v>469.96442999999988</v>
      </c>
      <c r="H60" s="207">
        <f t="shared" si="4"/>
        <v>469.96442999999988</v>
      </c>
      <c r="I60" s="149">
        <f t="shared" si="10"/>
        <v>0</v>
      </c>
      <c r="J60" s="149">
        <f>VLOOKUP(C60,Лист1!C112:H502,6,0)</f>
        <v>0</v>
      </c>
      <c r="K60" s="149">
        <f>VLOOKUP(C60,Лист1!C54:I490,7,0)</f>
        <v>0</v>
      </c>
    </row>
    <row r="61" spans="1:11" ht="30" customHeight="1" x14ac:dyDescent="0.25">
      <c r="B61" s="120" t="s">
        <v>477</v>
      </c>
      <c r="C61" s="227" t="s">
        <v>478</v>
      </c>
      <c r="D61" s="217"/>
      <c r="E61" s="213">
        <v>3</v>
      </c>
      <c r="F61" s="205">
        <v>21</v>
      </c>
      <c r="G61" s="164">
        <f>VLOOKUP(C61,Лист1!C259:E377,3,0)</f>
        <v>813.02804999999989</v>
      </c>
      <c r="H61" s="207">
        <f t="shared" si="4"/>
        <v>813.02804999999989</v>
      </c>
      <c r="I61" s="149">
        <f t="shared" si="10"/>
        <v>0</v>
      </c>
      <c r="J61" s="149">
        <f>VLOOKUP(C61,Лист1!C113:H503,6,0)</f>
        <v>0</v>
      </c>
      <c r="K61" s="149">
        <f>VLOOKUP(C61,Лист1!C55:I491,7,0)</f>
        <v>0</v>
      </c>
    </row>
    <row r="62" spans="1:11" ht="30" customHeight="1" thickBot="1" x14ac:dyDescent="0.3">
      <c r="B62" s="120" t="s">
        <v>479</v>
      </c>
      <c r="C62" s="227" t="s">
        <v>480</v>
      </c>
      <c r="D62" s="216"/>
      <c r="E62" s="213">
        <v>2</v>
      </c>
      <c r="F62" s="205">
        <v>12</v>
      </c>
      <c r="G62" s="164">
        <f>VLOOKUP(C62,Лист1!C260:E378,3,0)</f>
        <v>1231.3951594499999</v>
      </c>
      <c r="H62" s="207">
        <f t="shared" si="4"/>
        <v>1231.3951594499999</v>
      </c>
      <c r="I62" s="149">
        <f t="shared" si="10"/>
        <v>0</v>
      </c>
      <c r="J62" s="149">
        <f>VLOOKUP(C62,Лист1!C114:H504,6,0)</f>
        <v>0</v>
      </c>
      <c r="K62" s="149">
        <f>VLOOKUP(C62,Лист1!C56:I492,7,0)</f>
        <v>0</v>
      </c>
    </row>
    <row r="63" spans="1:11" ht="4.95" customHeight="1" thickBot="1" x14ac:dyDescent="0.3">
      <c r="A63" s="28"/>
      <c r="B63" s="172"/>
      <c r="C63" s="222"/>
      <c r="D63" s="49"/>
      <c r="E63" s="175"/>
      <c r="F63" s="175"/>
      <c r="G63" s="176"/>
      <c r="H63" s="177"/>
      <c r="I63" s="63"/>
      <c r="J63" s="223"/>
      <c r="K63" s="223"/>
    </row>
    <row r="64" spans="1:11" ht="30" customHeight="1" x14ac:dyDescent="0.25">
      <c r="B64" s="120" t="s">
        <v>481</v>
      </c>
      <c r="C64" s="227" t="s">
        <v>482</v>
      </c>
      <c r="D64" s="215"/>
      <c r="E64" s="213">
        <v>25</v>
      </c>
      <c r="F64" s="205">
        <v>200</v>
      </c>
      <c r="G64" s="164">
        <f>VLOOKUP(C64,Лист1!C262:E380,3,0)</f>
        <v>57.891109499999999</v>
      </c>
      <c r="H64" s="207">
        <f t="shared" si="4"/>
        <v>57.891109499999999</v>
      </c>
      <c r="I64" s="149">
        <f t="shared" ref="I64:I70" si="11">D64*H64</f>
        <v>0</v>
      </c>
      <c r="J64" s="149">
        <f>VLOOKUP(C64,Лист1!C116:H506,6,0)</f>
        <v>0</v>
      </c>
      <c r="K64" s="149">
        <f>VLOOKUP(C64,Лист1!C58:I494,7,0)</f>
        <v>0</v>
      </c>
    </row>
    <row r="65" spans="1:11" ht="30" customHeight="1" x14ac:dyDescent="0.25">
      <c r="B65" s="120" t="s">
        <v>483</v>
      </c>
      <c r="C65" s="227" t="s">
        <v>484</v>
      </c>
      <c r="D65" s="217"/>
      <c r="E65" s="213">
        <v>20</v>
      </c>
      <c r="F65" s="205">
        <v>160</v>
      </c>
      <c r="G65" s="164">
        <f>VLOOKUP(C65,Лист1!C263:E381,3,0)</f>
        <v>92.776049999999998</v>
      </c>
      <c r="H65" s="207">
        <f t="shared" si="4"/>
        <v>92.776049999999998</v>
      </c>
      <c r="I65" s="149">
        <f t="shared" si="11"/>
        <v>0</v>
      </c>
      <c r="J65" s="149">
        <f>VLOOKUP(C65,Лист1!C117:H507,6,0)</f>
        <v>0</v>
      </c>
      <c r="K65" s="149">
        <f>VLOOKUP(C65,Лист1!C59:I495,7,0)</f>
        <v>0</v>
      </c>
    </row>
    <row r="66" spans="1:11" ht="30" customHeight="1" x14ac:dyDescent="0.25">
      <c r="B66" s="120" t="s">
        <v>485</v>
      </c>
      <c r="C66" s="227" t="s">
        <v>486</v>
      </c>
      <c r="D66" s="217"/>
      <c r="E66" s="213">
        <v>10</v>
      </c>
      <c r="F66" s="205">
        <v>120</v>
      </c>
      <c r="G66" s="164">
        <f>VLOOKUP(C66,Лист1!C264:E382,3,0)</f>
        <v>69.428906999999995</v>
      </c>
      <c r="H66" s="207">
        <f t="shared" si="4"/>
        <v>69.428906999999995</v>
      </c>
      <c r="I66" s="149">
        <f t="shared" si="11"/>
        <v>0</v>
      </c>
      <c r="J66" s="149">
        <f>VLOOKUP(C66,Лист1!C118:H508,6,0)</f>
        <v>0</v>
      </c>
      <c r="K66" s="149">
        <f>VLOOKUP(C66,Лист1!C60:I496,7,0)</f>
        <v>0</v>
      </c>
    </row>
    <row r="67" spans="1:11" ht="30" customHeight="1" x14ac:dyDescent="0.25">
      <c r="B67" s="120" t="s">
        <v>487</v>
      </c>
      <c r="C67" s="227" t="s">
        <v>488</v>
      </c>
      <c r="D67" s="217"/>
      <c r="E67" s="213">
        <v>10</v>
      </c>
      <c r="F67" s="205">
        <v>120</v>
      </c>
      <c r="G67" s="164">
        <f>VLOOKUP(C67,Лист1!C265:E383,3,0)</f>
        <v>84.099595500000007</v>
      </c>
      <c r="H67" s="207">
        <f t="shared" si="4"/>
        <v>84.099595500000007</v>
      </c>
      <c r="I67" s="149">
        <f t="shared" si="11"/>
        <v>0</v>
      </c>
      <c r="J67" s="149">
        <f>VLOOKUP(C67,Лист1!C119:H509,6,0)</f>
        <v>0</v>
      </c>
      <c r="K67" s="149">
        <f>VLOOKUP(C67,Лист1!C61:I497,7,0)</f>
        <v>0</v>
      </c>
    </row>
    <row r="68" spans="1:11" ht="30" customHeight="1" x14ac:dyDescent="0.25">
      <c r="B68" s="120" t="s">
        <v>489</v>
      </c>
      <c r="C68" s="227" t="s">
        <v>490</v>
      </c>
      <c r="D68" s="217"/>
      <c r="E68" s="213">
        <v>5</v>
      </c>
      <c r="F68" s="205">
        <v>60</v>
      </c>
      <c r="G68" s="164">
        <f>VLOOKUP(C68,Лист1!C266:E384,3,0)</f>
        <v>96.226915500000004</v>
      </c>
      <c r="H68" s="207">
        <f t="shared" si="4"/>
        <v>96.226915500000004</v>
      </c>
      <c r="I68" s="149">
        <f t="shared" si="11"/>
        <v>0</v>
      </c>
      <c r="J68" s="149">
        <f>VLOOKUP(C68,Лист1!C120:H510,6,0)</f>
        <v>0</v>
      </c>
      <c r="K68" s="149">
        <f>VLOOKUP(C68,Лист1!C62:I498,7,0)</f>
        <v>0</v>
      </c>
    </row>
    <row r="69" spans="1:11" ht="30" customHeight="1" x14ac:dyDescent="0.25">
      <c r="B69" s="120" t="s">
        <v>491</v>
      </c>
      <c r="C69" s="227" t="s">
        <v>492</v>
      </c>
      <c r="D69" s="217"/>
      <c r="E69" s="213">
        <v>5</v>
      </c>
      <c r="F69" s="205">
        <v>60</v>
      </c>
      <c r="G69" s="164">
        <f>VLOOKUP(C69,Лист1!C267:E385,3,0)</f>
        <v>102.08845349999999</v>
      </c>
      <c r="H69" s="207">
        <f t="shared" si="4"/>
        <v>102.08845349999999</v>
      </c>
      <c r="I69" s="149">
        <f t="shared" si="11"/>
        <v>0</v>
      </c>
      <c r="J69" s="149">
        <f>VLOOKUP(C69,Лист1!C121:H511,6,0)</f>
        <v>0</v>
      </c>
      <c r="K69" s="149">
        <f>VLOOKUP(C69,Лист1!C63:I499,7,0)</f>
        <v>0</v>
      </c>
    </row>
    <row r="70" spans="1:11" ht="30" customHeight="1" thickBot="1" x14ac:dyDescent="0.3">
      <c r="B70" s="120" t="s">
        <v>493</v>
      </c>
      <c r="C70" s="227" t="s">
        <v>494</v>
      </c>
      <c r="D70" s="216"/>
      <c r="E70" s="213">
        <v>5</v>
      </c>
      <c r="F70" s="205">
        <v>60</v>
      </c>
      <c r="G70" s="164">
        <f>VLOOKUP(C70,Лист1!C268:E386,3,0)</f>
        <v>134.95012199999999</v>
      </c>
      <c r="H70" s="207">
        <f t="shared" si="4"/>
        <v>134.95012199999999</v>
      </c>
      <c r="I70" s="149">
        <f t="shared" si="11"/>
        <v>0</v>
      </c>
      <c r="J70" s="149">
        <f>VLOOKUP(C70,Лист1!C122:H512,6,0)</f>
        <v>0</v>
      </c>
      <c r="K70" s="149">
        <f>VLOOKUP(C70,Лист1!C64:I500,7,0)</f>
        <v>0</v>
      </c>
    </row>
    <row r="71" spans="1:11" ht="4.95" customHeight="1" thickBot="1" x14ac:dyDescent="0.3">
      <c r="A71" s="28"/>
      <c r="B71" s="172"/>
      <c r="C71" s="222"/>
      <c r="D71" s="49"/>
      <c r="E71" s="175"/>
      <c r="F71" s="175"/>
      <c r="G71" s="176"/>
      <c r="H71" s="177"/>
      <c r="I71" s="63"/>
      <c r="J71" s="223"/>
      <c r="K71" s="223"/>
    </row>
    <row r="72" spans="1:11" ht="30" customHeight="1" x14ac:dyDescent="0.25">
      <c r="B72" s="120" t="s">
        <v>495</v>
      </c>
      <c r="C72" s="227" t="s">
        <v>496</v>
      </c>
      <c r="D72" s="215"/>
      <c r="E72" s="213">
        <v>20</v>
      </c>
      <c r="F72" s="205">
        <v>80</v>
      </c>
      <c r="G72" s="164">
        <f>VLOOKUP(C72,Лист1!C270:E388,3,0)</f>
        <v>72.241771499999999</v>
      </c>
      <c r="H72" s="207">
        <f t="shared" si="4"/>
        <v>72.241771499999999</v>
      </c>
      <c r="I72" s="149">
        <f t="shared" ref="I72:I78" si="12">D72*H72</f>
        <v>0</v>
      </c>
      <c r="J72" s="149">
        <f>VLOOKUP(C72,Лист1!C124:H514,6,0)</f>
        <v>0</v>
      </c>
      <c r="K72" s="149">
        <f>VLOOKUP(C72,Лист1!C66:I502,7,0)</f>
        <v>0</v>
      </c>
    </row>
    <row r="73" spans="1:11" ht="30" customHeight="1" x14ac:dyDescent="0.25">
      <c r="B73" s="120" t="s">
        <v>497</v>
      </c>
      <c r="C73" s="227" t="s">
        <v>498</v>
      </c>
      <c r="D73" s="217"/>
      <c r="E73" s="213">
        <v>10</v>
      </c>
      <c r="F73" s="205">
        <v>140</v>
      </c>
      <c r="G73" s="164">
        <f>VLOOKUP(C73,Лист1!C271:E389,3,0)</f>
        <v>119.68991100000001</v>
      </c>
      <c r="H73" s="207">
        <f t="shared" si="4"/>
        <v>119.68991100000001</v>
      </c>
      <c r="I73" s="149">
        <f t="shared" si="12"/>
        <v>0</v>
      </c>
      <c r="J73" s="149">
        <f>VLOOKUP(C73,Лист1!C125:H515,6,0)</f>
        <v>0</v>
      </c>
      <c r="K73" s="149">
        <f>VLOOKUP(C73,Лист1!C67:I503,7,0)</f>
        <v>0</v>
      </c>
    </row>
    <row r="74" spans="1:11" ht="30" customHeight="1" x14ac:dyDescent="0.25">
      <c r="B74" s="120" t="s">
        <v>499</v>
      </c>
      <c r="C74" s="227" t="s">
        <v>500</v>
      </c>
      <c r="D74" s="217"/>
      <c r="E74" s="213">
        <v>10</v>
      </c>
      <c r="F74" s="205">
        <v>120</v>
      </c>
      <c r="G74" s="164">
        <f>VLOOKUP(C74,Лист1!C272:E390,3,0)</f>
        <v>79.568693999999994</v>
      </c>
      <c r="H74" s="207">
        <f t="shared" si="4"/>
        <v>79.568693999999994</v>
      </c>
      <c r="I74" s="149">
        <f t="shared" si="12"/>
        <v>0</v>
      </c>
      <c r="J74" s="149">
        <f>VLOOKUP(C74,Лист1!C126:H516,6,0)</f>
        <v>0</v>
      </c>
      <c r="K74" s="149">
        <f>VLOOKUP(C74,Лист1!C68:I504,7,0)</f>
        <v>0</v>
      </c>
    </row>
    <row r="75" spans="1:11" ht="30" customHeight="1" x14ac:dyDescent="0.25">
      <c r="B75" s="120" t="s">
        <v>501</v>
      </c>
      <c r="C75" s="227" t="s">
        <v>502</v>
      </c>
      <c r="D75" s="217"/>
      <c r="E75" s="213">
        <v>20</v>
      </c>
      <c r="F75" s="205">
        <v>100</v>
      </c>
      <c r="G75" s="164">
        <f>VLOOKUP(C75,Лист1!C273:E391,3,0)</f>
        <v>114.01365149999999</v>
      </c>
      <c r="H75" s="207">
        <f t="shared" si="4"/>
        <v>114.01365149999999</v>
      </c>
      <c r="I75" s="149">
        <f t="shared" si="12"/>
        <v>0</v>
      </c>
      <c r="J75" s="149">
        <f>VLOOKUP(C75,Лист1!C127:H517,6,0)</f>
        <v>0</v>
      </c>
      <c r="K75" s="149">
        <f>VLOOKUP(C75,Лист1!C69:I505,7,0)</f>
        <v>0</v>
      </c>
    </row>
    <row r="76" spans="1:11" ht="30" customHeight="1" x14ac:dyDescent="0.25">
      <c r="B76" s="120" t="s">
        <v>503</v>
      </c>
      <c r="C76" s="227" t="s">
        <v>504</v>
      </c>
      <c r="D76" s="217"/>
      <c r="E76" s="213">
        <v>5</v>
      </c>
      <c r="F76" s="205">
        <v>60</v>
      </c>
      <c r="G76" s="164">
        <f>VLOOKUP(C76,Лист1!C274:E392,3,0)</f>
        <v>117.264447</v>
      </c>
      <c r="H76" s="207">
        <f t="shared" si="4"/>
        <v>117.264447</v>
      </c>
      <c r="I76" s="149">
        <f t="shared" si="12"/>
        <v>0</v>
      </c>
      <c r="J76" s="149">
        <f>VLOOKUP(C76,Лист1!C128:H518,6,0)</f>
        <v>0</v>
      </c>
      <c r="K76" s="149">
        <f>VLOOKUP(C76,Лист1!C70:I506,7,0)</f>
        <v>0</v>
      </c>
    </row>
    <row r="77" spans="1:11" ht="30" customHeight="1" x14ac:dyDescent="0.25">
      <c r="B77" s="120" t="s">
        <v>505</v>
      </c>
      <c r="C77" s="227" t="s">
        <v>506</v>
      </c>
      <c r="D77" s="217"/>
      <c r="E77" s="213">
        <v>5</v>
      </c>
      <c r="F77" s="205">
        <v>60</v>
      </c>
      <c r="G77" s="164">
        <f>VLOOKUP(C77,Лист1!C275:E393,3,0)</f>
        <v>132.12041399999998</v>
      </c>
      <c r="H77" s="207">
        <f t="shared" si="4"/>
        <v>132.12041399999998</v>
      </c>
      <c r="I77" s="149">
        <f t="shared" si="12"/>
        <v>0</v>
      </c>
      <c r="J77" s="149">
        <f>VLOOKUP(C77,Лист1!C129:H519,6,0)</f>
        <v>0</v>
      </c>
      <c r="K77" s="149">
        <f>VLOOKUP(C77,Лист1!C71:I507,7,0)</f>
        <v>0</v>
      </c>
    </row>
    <row r="78" spans="1:11" ht="30" customHeight="1" thickBot="1" x14ac:dyDescent="0.3">
      <c r="B78" s="120" t="s">
        <v>507</v>
      </c>
      <c r="C78" s="227" t="s">
        <v>508</v>
      </c>
      <c r="D78" s="216"/>
      <c r="E78" s="213">
        <v>5</v>
      </c>
      <c r="F78" s="205">
        <v>60</v>
      </c>
      <c r="G78" s="164">
        <f>VLOOKUP(C78,Лист1!C276:E394,3,0)</f>
        <v>174.06072900000001</v>
      </c>
      <c r="H78" s="207">
        <f t="shared" ref="H78:H120" si="13">G78-G78*$H$5</f>
        <v>174.06072900000001</v>
      </c>
      <c r="I78" s="149">
        <f t="shared" si="12"/>
        <v>0</v>
      </c>
      <c r="J78" s="149">
        <f>VLOOKUP(C78,Лист1!C130:H520,6,0)</f>
        <v>0</v>
      </c>
      <c r="K78" s="149">
        <f>VLOOKUP(C78,Лист1!C72:I508,7,0)</f>
        <v>0</v>
      </c>
    </row>
    <row r="79" spans="1:11" ht="4.95" customHeight="1" thickBot="1" x14ac:dyDescent="0.3">
      <c r="A79" s="28"/>
      <c r="B79" s="172"/>
      <c r="C79" s="222"/>
      <c r="D79" s="49"/>
      <c r="E79" s="175"/>
      <c r="F79" s="175"/>
      <c r="G79" s="176"/>
      <c r="H79" s="177"/>
      <c r="I79" s="63"/>
      <c r="J79" s="223"/>
      <c r="K79" s="223"/>
    </row>
    <row r="80" spans="1:11" ht="30" customHeight="1" x14ac:dyDescent="0.25">
      <c r="B80" s="120" t="s">
        <v>509</v>
      </c>
      <c r="C80" s="227" t="s">
        <v>510</v>
      </c>
      <c r="D80" s="215"/>
      <c r="E80" s="213">
        <v>10</v>
      </c>
      <c r="F80" s="205">
        <v>60</v>
      </c>
      <c r="G80" s="164">
        <f>VLOOKUP(C80,Лист1!C278:E396,3,0)</f>
        <v>61.024000499999993</v>
      </c>
      <c r="H80" s="207">
        <f t="shared" si="13"/>
        <v>61.024000499999993</v>
      </c>
      <c r="I80" s="149">
        <f>D80*H80</f>
        <v>0</v>
      </c>
      <c r="J80" s="149">
        <f>VLOOKUP(C80,Лист1!C132:H522,6,0)</f>
        <v>0</v>
      </c>
      <c r="K80" s="149">
        <f>VLOOKUP(C80,Лист1!C74:I510,7,0)</f>
        <v>0</v>
      </c>
    </row>
    <row r="81" spans="1:11" ht="30" customHeight="1" x14ac:dyDescent="0.25">
      <c r="B81" s="120" t="s">
        <v>511</v>
      </c>
      <c r="C81" s="227" t="s">
        <v>512</v>
      </c>
      <c r="D81" s="217"/>
      <c r="E81" s="213">
        <v>10</v>
      </c>
      <c r="F81" s="205">
        <v>120</v>
      </c>
      <c r="G81" s="164">
        <f>VLOOKUP(C81,Лист1!C279:E397,3,0)</f>
        <v>155.64420000000001</v>
      </c>
      <c r="H81" s="207">
        <f t="shared" si="13"/>
        <v>155.64420000000001</v>
      </c>
      <c r="I81" s="149">
        <f>D81*H81</f>
        <v>0</v>
      </c>
      <c r="J81" s="149">
        <f>VLOOKUP(C81,Лист1!C133:H523,6,0)</f>
        <v>0</v>
      </c>
      <c r="K81" s="149">
        <f>VLOOKUP(C81,Лист1!C75:I511,7,0)</f>
        <v>0</v>
      </c>
    </row>
    <row r="82" spans="1:11" ht="30" customHeight="1" thickBot="1" x14ac:dyDescent="0.3">
      <c r="B82" s="120" t="s">
        <v>513</v>
      </c>
      <c r="C82" s="227" t="s">
        <v>514</v>
      </c>
      <c r="D82" s="216"/>
      <c r="E82" s="213">
        <v>10</v>
      </c>
      <c r="F82" s="205">
        <v>120</v>
      </c>
      <c r="G82" s="164">
        <f>VLOOKUP(C82,Лист1!C280:E398,3,0)</f>
        <v>198.04364999999999</v>
      </c>
      <c r="H82" s="207">
        <f t="shared" si="13"/>
        <v>198.04364999999999</v>
      </c>
      <c r="I82" s="149">
        <f>D82*H82</f>
        <v>0</v>
      </c>
      <c r="J82" s="149">
        <f>VLOOKUP(C82,Лист1!C134:H524,6,0)</f>
        <v>0</v>
      </c>
      <c r="K82" s="149">
        <f>VLOOKUP(C82,Лист1!C76:I512,7,0)</f>
        <v>0</v>
      </c>
    </row>
    <row r="83" spans="1:11" ht="4.95" customHeight="1" thickBot="1" x14ac:dyDescent="0.3">
      <c r="A83" s="28"/>
      <c r="B83" s="172"/>
      <c r="C83" s="222"/>
      <c r="D83" s="49"/>
      <c r="E83" s="175"/>
      <c r="F83" s="175"/>
      <c r="G83" s="176"/>
      <c r="H83" s="177"/>
      <c r="I83" s="63"/>
      <c r="J83" s="223"/>
      <c r="K83" s="223"/>
    </row>
    <row r="84" spans="1:11" ht="30" customHeight="1" x14ac:dyDescent="0.25">
      <c r="B84" s="120" t="s">
        <v>515</v>
      </c>
      <c r="C84" s="227" t="s">
        <v>516</v>
      </c>
      <c r="D84" s="215"/>
      <c r="E84" s="230">
        <v>10</v>
      </c>
      <c r="F84" s="225">
        <v>60</v>
      </c>
      <c r="G84" s="164">
        <f>VLOOKUP(C84,Лист1!C282:E400,3,0)</f>
        <v>75.694688999999997</v>
      </c>
      <c r="H84" s="207">
        <f t="shared" si="13"/>
        <v>75.694688999999997</v>
      </c>
      <c r="I84" s="149">
        <f>D84*H84</f>
        <v>0</v>
      </c>
      <c r="J84" s="149">
        <f>VLOOKUP(C84,Лист1!C136:H526,6,0)</f>
        <v>0</v>
      </c>
      <c r="K84" s="149">
        <f>VLOOKUP(C84,Лист1!C78:I514,7,0)</f>
        <v>0</v>
      </c>
    </row>
    <row r="85" spans="1:11" ht="30" customHeight="1" x14ac:dyDescent="0.25">
      <c r="B85" s="120" t="s">
        <v>517</v>
      </c>
      <c r="C85" s="227" t="s">
        <v>518</v>
      </c>
      <c r="D85" s="217"/>
      <c r="E85" s="230">
        <v>10</v>
      </c>
      <c r="F85" s="225">
        <v>60</v>
      </c>
      <c r="G85" s="164">
        <f>VLOOKUP(C85,Лист1!C283:E401,3,0)</f>
        <v>216.12690000000003</v>
      </c>
      <c r="H85" s="207">
        <f t="shared" si="13"/>
        <v>216.12690000000003</v>
      </c>
      <c r="I85" s="149">
        <f>D85*H85</f>
        <v>0</v>
      </c>
      <c r="J85" s="149">
        <f>VLOOKUP(C85,Лист1!C137:H527,6,0)</f>
        <v>0</v>
      </c>
      <c r="K85" s="149">
        <f>VLOOKUP(C85,Лист1!C79:I515,7,0)</f>
        <v>0</v>
      </c>
    </row>
    <row r="86" spans="1:11" ht="30" customHeight="1" thickBot="1" x14ac:dyDescent="0.3">
      <c r="B86" s="120" t="s">
        <v>519</v>
      </c>
      <c r="C86" s="227" t="s">
        <v>520</v>
      </c>
      <c r="D86" s="216"/>
      <c r="E86" s="230">
        <v>10</v>
      </c>
      <c r="F86" s="225">
        <v>100</v>
      </c>
      <c r="G86" s="164">
        <f>VLOOKUP(C86,Лист1!C284:E402,3,0)</f>
        <v>229.97790000000001</v>
      </c>
      <c r="H86" s="207">
        <f t="shared" si="13"/>
        <v>229.97790000000001</v>
      </c>
      <c r="I86" s="149">
        <f>D86*H86</f>
        <v>0</v>
      </c>
      <c r="J86" s="149">
        <f>VLOOKUP(C86,Лист1!C138:H528,6,0)</f>
        <v>0</v>
      </c>
      <c r="K86" s="149">
        <f>VLOOKUP(C86,Лист1!C80:I516,7,0)</f>
        <v>0</v>
      </c>
    </row>
    <row r="87" spans="1:11" ht="4.95" customHeight="1" thickBot="1" x14ac:dyDescent="0.3">
      <c r="A87" s="28"/>
      <c r="B87" s="172"/>
      <c r="C87" s="222"/>
      <c r="D87" s="49"/>
      <c r="E87" s="175"/>
      <c r="F87" s="175"/>
      <c r="G87" s="176"/>
      <c r="H87" s="177"/>
      <c r="I87" s="63"/>
      <c r="J87" s="223"/>
      <c r="K87" s="223"/>
    </row>
    <row r="88" spans="1:11" ht="30" customHeight="1" x14ac:dyDescent="0.25">
      <c r="B88" s="120" t="s">
        <v>521</v>
      </c>
      <c r="C88" s="227" t="s">
        <v>522</v>
      </c>
      <c r="D88" s="215"/>
      <c r="E88" s="213">
        <v>4</v>
      </c>
      <c r="F88" s="205">
        <v>36</v>
      </c>
      <c r="G88" s="164">
        <f>VLOOKUP(C88,Лист1!C286:E404,3,0)</f>
        <v>144.348795</v>
      </c>
      <c r="H88" s="207">
        <f t="shared" si="13"/>
        <v>144.348795</v>
      </c>
      <c r="I88" s="149">
        <f>D88*H88</f>
        <v>0</v>
      </c>
      <c r="J88" s="149">
        <f>VLOOKUP(C88,Лист1!C140:H530,6,0)</f>
        <v>0</v>
      </c>
      <c r="K88" s="149">
        <f>VLOOKUP(C88,Лист1!C82:I518,7,0)</f>
        <v>0</v>
      </c>
    </row>
    <row r="89" spans="1:11" ht="30" customHeight="1" thickBot="1" x14ac:dyDescent="0.3">
      <c r="B89" s="120" t="s">
        <v>523</v>
      </c>
      <c r="C89" s="227" t="s">
        <v>524</v>
      </c>
      <c r="D89" s="216"/>
      <c r="E89" s="213">
        <v>4</v>
      </c>
      <c r="F89" s="205">
        <v>24</v>
      </c>
      <c r="G89" s="164">
        <f>VLOOKUP(C89,Лист1!C287:E405,3,0)</f>
        <v>171.12995999999998</v>
      </c>
      <c r="H89" s="207">
        <f t="shared" si="13"/>
        <v>171.12995999999998</v>
      </c>
      <c r="I89" s="149">
        <f>D89*H89</f>
        <v>0</v>
      </c>
      <c r="J89" s="149">
        <f>VLOOKUP(C89,Лист1!C141:H531,6,0)</f>
        <v>0</v>
      </c>
      <c r="K89" s="149">
        <f>VLOOKUP(C89,Лист1!C83:I519,7,0)</f>
        <v>0</v>
      </c>
    </row>
    <row r="90" spans="1:11" ht="4.95" customHeight="1" thickBot="1" x14ac:dyDescent="0.3">
      <c r="A90" s="28"/>
      <c r="B90" s="172"/>
      <c r="C90" s="222"/>
      <c r="D90" s="49"/>
      <c r="E90" s="175"/>
      <c r="F90" s="175"/>
      <c r="G90" s="176"/>
      <c r="H90" s="177"/>
      <c r="I90" s="63"/>
      <c r="J90" s="223"/>
      <c r="K90" s="223"/>
    </row>
    <row r="91" spans="1:11" ht="30" customHeight="1" x14ac:dyDescent="0.25">
      <c r="B91" s="120" t="s">
        <v>525</v>
      </c>
      <c r="C91" s="227" t="s">
        <v>526</v>
      </c>
      <c r="D91" s="215"/>
      <c r="E91" s="213">
        <v>2</v>
      </c>
      <c r="F91" s="205">
        <v>36</v>
      </c>
      <c r="G91" s="164">
        <f>VLOOKUP(C91,Лист1!C289:E407,3,0)</f>
        <v>207.38024999999999</v>
      </c>
      <c r="H91" s="207">
        <f t="shared" si="13"/>
        <v>207.38024999999999</v>
      </c>
      <c r="I91" s="149">
        <f>D91*H91</f>
        <v>0</v>
      </c>
      <c r="J91" s="149">
        <f>VLOOKUP(C91,Лист1!C143:H533,6,0)</f>
        <v>0</v>
      </c>
      <c r="K91" s="149">
        <f>VLOOKUP(C91,Лист1!C85:I521,7,0)</f>
        <v>0</v>
      </c>
    </row>
    <row r="92" spans="1:11" ht="30" customHeight="1" x14ac:dyDescent="0.25">
      <c r="B92" s="120" t="s">
        <v>527</v>
      </c>
      <c r="C92" s="227" t="s">
        <v>528</v>
      </c>
      <c r="D92" s="217"/>
      <c r="E92" s="213">
        <v>2</v>
      </c>
      <c r="F92" s="205">
        <v>24</v>
      </c>
      <c r="G92" s="164">
        <f>VLOOKUP(C92,Лист1!C290:E408,3,0)</f>
        <v>351.96929999999998</v>
      </c>
      <c r="H92" s="207">
        <f t="shared" si="13"/>
        <v>351.96929999999998</v>
      </c>
      <c r="I92" s="149">
        <f>D92*H92</f>
        <v>0</v>
      </c>
      <c r="J92" s="149">
        <f>VLOOKUP(C92,Лист1!C144:H534,6,0)</f>
        <v>0</v>
      </c>
      <c r="K92" s="149">
        <f>VLOOKUP(C92,Лист1!C86:I522,7,0)</f>
        <v>0</v>
      </c>
    </row>
    <row r="93" spans="1:11" ht="30" customHeight="1" thickBot="1" x14ac:dyDescent="0.3">
      <c r="B93" s="120" t="s">
        <v>529</v>
      </c>
      <c r="C93" s="227" t="s">
        <v>530</v>
      </c>
      <c r="D93" s="216"/>
      <c r="E93" s="213">
        <v>2</v>
      </c>
      <c r="F93" s="205">
        <v>20</v>
      </c>
      <c r="G93" s="164">
        <f>VLOOKUP(C93,Лист1!C291:E409,3,0)</f>
        <v>248.11244999999997</v>
      </c>
      <c r="H93" s="207">
        <f t="shared" si="13"/>
        <v>248.11244999999997</v>
      </c>
      <c r="I93" s="149">
        <f>D93*H93</f>
        <v>0</v>
      </c>
      <c r="J93" s="149">
        <f>VLOOKUP(C93,Лист1!C145:H535,6,0)</f>
        <v>0</v>
      </c>
      <c r="K93" s="149">
        <f>VLOOKUP(C93,Лист1!C87:I523,7,0)</f>
        <v>0</v>
      </c>
    </row>
    <row r="94" spans="1:11" ht="4.95" customHeight="1" thickBot="1" x14ac:dyDescent="0.3">
      <c r="A94" s="28"/>
      <c r="B94" s="172"/>
      <c r="C94" s="222"/>
      <c r="D94" s="49"/>
      <c r="E94" s="175"/>
      <c r="F94" s="175"/>
      <c r="G94" s="176"/>
      <c r="H94" s="177"/>
      <c r="I94" s="63"/>
      <c r="J94" s="223"/>
      <c r="K94" s="223"/>
    </row>
    <row r="95" spans="1:11" ht="30" customHeight="1" x14ac:dyDescent="0.25">
      <c r="B95" s="120" t="s">
        <v>531</v>
      </c>
      <c r="C95" s="227" t="s">
        <v>532</v>
      </c>
      <c r="D95" s="215"/>
      <c r="E95" s="213">
        <v>20</v>
      </c>
      <c r="F95" s="205">
        <v>120</v>
      </c>
      <c r="G95" s="164">
        <f>VLOOKUP(C95,Лист1!C293:E411,3,0)</f>
        <v>87.528390967741927</v>
      </c>
      <c r="H95" s="207">
        <f t="shared" si="13"/>
        <v>87.528390967741927</v>
      </c>
      <c r="I95" s="149">
        <f>D95*H95</f>
        <v>0</v>
      </c>
      <c r="J95" s="149">
        <f>VLOOKUP(C95,Лист1!C147:H537,6,0)</f>
        <v>0</v>
      </c>
      <c r="K95" s="149">
        <f>VLOOKUP(C95,Лист1!C89:I525,7,0)</f>
        <v>0</v>
      </c>
    </row>
    <row r="96" spans="1:11" ht="30" customHeight="1" x14ac:dyDescent="0.25">
      <c r="B96" s="120" t="s">
        <v>533</v>
      </c>
      <c r="C96" s="229" t="s">
        <v>1184</v>
      </c>
      <c r="D96" s="217"/>
      <c r="E96" s="213">
        <v>10</v>
      </c>
      <c r="F96" s="205">
        <v>80</v>
      </c>
      <c r="G96" s="164">
        <f>VLOOKUP(C96,Лист1!C294:E412,3,0)</f>
        <v>134.03763290322581</v>
      </c>
      <c r="H96" s="207">
        <f t="shared" si="13"/>
        <v>134.03763290322581</v>
      </c>
      <c r="I96" s="149">
        <f>D96*H96</f>
        <v>0</v>
      </c>
      <c r="J96" s="149">
        <f>VLOOKUP(C96,Лист1!C148:H538,6,0)</f>
        <v>0</v>
      </c>
      <c r="K96" s="149">
        <f>VLOOKUP(C96,Лист1!C90:I526,7,0)</f>
        <v>0</v>
      </c>
    </row>
    <row r="97" spans="1:11" ht="30" customHeight="1" thickBot="1" x14ac:dyDescent="0.3">
      <c r="B97" s="120" t="s">
        <v>534</v>
      </c>
      <c r="C97" s="229" t="s">
        <v>1185</v>
      </c>
      <c r="D97" s="216"/>
      <c r="E97" s="213">
        <v>10</v>
      </c>
      <c r="F97" s="205">
        <v>50</v>
      </c>
      <c r="G97" s="164">
        <f>VLOOKUP(C97,Лист1!C295:E413,3,0)</f>
        <v>205.36151225806455</v>
      </c>
      <c r="H97" s="207">
        <f t="shared" si="13"/>
        <v>205.36151225806455</v>
      </c>
      <c r="I97" s="149">
        <f>D97*H97</f>
        <v>0</v>
      </c>
      <c r="J97" s="149">
        <f>VLOOKUP(C97,Лист1!C149:H539,6,0)</f>
        <v>0</v>
      </c>
      <c r="K97" s="149">
        <f>VLOOKUP(C97,Лист1!C91:I527,7,0)</f>
        <v>0</v>
      </c>
    </row>
    <row r="98" spans="1:11" ht="4.95" customHeight="1" thickBot="1" x14ac:dyDescent="0.3">
      <c r="A98" s="28"/>
      <c r="B98" s="172"/>
      <c r="C98" s="222"/>
      <c r="D98" s="49"/>
      <c r="E98" s="175"/>
      <c r="F98" s="175"/>
      <c r="G98" s="176"/>
      <c r="H98" s="177"/>
      <c r="I98" s="63"/>
      <c r="J98" s="223"/>
      <c r="K98" s="223"/>
    </row>
    <row r="99" spans="1:11" ht="30" customHeight="1" x14ac:dyDescent="0.25">
      <c r="B99" s="120" t="s">
        <v>535</v>
      </c>
      <c r="C99" s="227" t="s">
        <v>536</v>
      </c>
      <c r="D99" s="215"/>
      <c r="E99" s="213">
        <v>10</v>
      </c>
      <c r="F99" s="205">
        <v>80</v>
      </c>
      <c r="G99" s="164">
        <f>VLOOKUP(C99,Лист1!C297:E415,3,0)</f>
        <v>55.121850000000002</v>
      </c>
      <c r="H99" s="207">
        <f t="shared" si="13"/>
        <v>55.121850000000002</v>
      </c>
      <c r="I99" s="149">
        <f t="shared" ref="I99:I105" si="14">D99*H99</f>
        <v>0</v>
      </c>
      <c r="J99" s="149">
        <f>VLOOKUP(C99,Лист1!C151:H541,6,0)</f>
        <v>0</v>
      </c>
      <c r="K99" s="149">
        <f>VLOOKUP(C99,Лист1!C93:I529,7,0)</f>
        <v>0</v>
      </c>
    </row>
    <row r="100" spans="1:11" ht="30" customHeight="1" x14ac:dyDescent="0.25">
      <c r="B100" s="120" t="s">
        <v>537</v>
      </c>
      <c r="C100" s="227" t="s">
        <v>538</v>
      </c>
      <c r="D100" s="217"/>
      <c r="E100" s="213">
        <v>10</v>
      </c>
      <c r="F100" s="205">
        <v>80</v>
      </c>
      <c r="G100" s="164">
        <f>VLOOKUP(C100,Лист1!C298:E416,3,0)</f>
        <v>145.25595000000001</v>
      </c>
      <c r="H100" s="207">
        <f t="shared" si="13"/>
        <v>145.25595000000001</v>
      </c>
      <c r="I100" s="149">
        <f t="shared" si="14"/>
        <v>0</v>
      </c>
      <c r="J100" s="149">
        <f>VLOOKUP(C100,Лист1!C152:H542,6,0)</f>
        <v>0</v>
      </c>
      <c r="K100" s="149">
        <f>VLOOKUP(C100,Лист1!C94:I530,7,0)</f>
        <v>0</v>
      </c>
    </row>
    <row r="101" spans="1:11" ht="30" customHeight="1" x14ac:dyDescent="0.25">
      <c r="B101" s="120" t="s">
        <v>539</v>
      </c>
      <c r="C101" s="227" t="s">
        <v>540</v>
      </c>
      <c r="D101" s="217"/>
      <c r="E101" s="213">
        <v>10</v>
      </c>
      <c r="F101" s="205">
        <v>80</v>
      </c>
      <c r="G101" s="164">
        <f>VLOOKUP(C101,Лист1!C299:E417,3,0)</f>
        <v>75.492567000000008</v>
      </c>
      <c r="H101" s="207">
        <f t="shared" si="13"/>
        <v>75.492567000000008</v>
      </c>
      <c r="I101" s="149">
        <f t="shared" si="14"/>
        <v>0</v>
      </c>
      <c r="J101" s="149">
        <f>VLOOKUP(C101,Лист1!C153:H543,6,0)</f>
        <v>0</v>
      </c>
      <c r="K101" s="149">
        <f>VLOOKUP(C101,Лист1!C95:I531,7,0)</f>
        <v>0</v>
      </c>
    </row>
    <row r="102" spans="1:11" ht="30" customHeight="1" x14ac:dyDescent="0.25">
      <c r="B102" s="120" t="s">
        <v>541</v>
      </c>
      <c r="C102" s="227" t="s">
        <v>542</v>
      </c>
      <c r="D102" s="217"/>
      <c r="E102" s="213">
        <v>10</v>
      </c>
      <c r="F102" s="205">
        <v>80</v>
      </c>
      <c r="G102" s="164">
        <f>VLOOKUP(C102,Лист1!C300:E418,3,0)</f>
        <v>87.653573999999992</v>
      </c>
      <c r="H102" s="207">
        <f t="shared" si="13"/>
        <v>87.653573999999992</v>
      </c>
      <c r="I102" s="149">
        <f t="shared" si="14"/>
        <v>0</v>
      </c>
      <c r="J102" s="149">
        <f>VLOOKUP(C102,Лист1!C154:H544,6,0)</f>
        <v>0</v>
      </c>
      <c r="K102" s="149">
        <f>VLOOKUP(C102,Лист1!C96:I532,7,0)</f>
        <v>0</v>
      </c>
    </row>
    <row r="103" spans="1:11" ht="30" customHeight="1" x14ac:dyDescent="0.25">
      <c r="B103" s="120" t="s">
        <v>543</v>
      </c>
      <c r="C103" s="227" t="s">
        <v>544</v>
      </c>
      <c r="D103" s="217"/>
      <c r="E103" s="213">
        <v>5</v>
      </c>
      <c r="F103" s="205">
        <v>50</v>
      </c>
      <c r="G103" s="164">
        <f>VLOOKUP(C103,Лист1!C301:E419,3,0)</f>
        <v>105.81086699999999</v>
      </c>
      <c r="H103" s="207">
        <f t="shared" si="13"/>
        <v>105.81086699999999</v>
      </c>
      <c r="I103" s="149">
        <f t="shared" si="14"/>
        <v>0</v>
      </c>
      <c r="J103" s="149">
        <f>VLOOKUP(C103,Лист1!C155:H545,6,0)</f>
        <v>0</v>
      </c>
      <c r="K103" s="149">
        <f>VLOOKUP(C103,Лист1!C97:I533,7,0)</f>
        <v>0</v>
      </c>
    </row>
    <row r="104" spans="1:11" ht="30" customHeight="1" x14ac:dyDescent="0.25">
      <c r="B104" s="120" t="s">
        <v>545</v>
      </c>
      <c r="C104" s="227" t="s">
        <v>546</v>
      </c>
      <c r="D104" s="217"/>
      <c r="E104" s="213">
        <v>5</v>
      </c>
      <c r="F104" s="205">
        <v>50</v>
      </c>
      <c r="G104" s="164">
        <f>VLOOKUP(C104,Лист1!C302:E420,3,0)</f>
        <v>112.750389</v>
      </c>
      <c r="H104" s="207">
        <f t="shared" si="13"/>
        <v>112.750389</v>
      </c>
      <c r="I104" s="149">
        <f t="shared" si="14"/>
        <v>0</v>
      </c>
      <c r="J104" s="149">
        <f>VLOOKUP(C104,Лист1!C156:H546,6,0)</f>
        <v>0</v>
      </c>
      <c r="K104" s="149">
        <f>VLOOKUP(C104,Лист1!C98:I534,7,0)</f>
        <v>0</v>
      </c>
    </row>
    <row r="105" spans="1:11" ht="30" customHeight="1" thickBot="1" x14ac:dyDescent="0.3">
      <c r="B105" s="120" t="s">
        <v>547</v>
      </c>
      <c r="C105" s="227" t="s">
        <v>548</v>
      </c>
      <c r="D105" s="216"/>
      <c r="E105" s="213">
        <v>5</v>
      </c>
      <c r="F105" s="205">
        <v>50</v>
      </c>
      <c r="G105" s="164">
        <f>VLOOKUP(C105,Лист1!C303:E421,3,0)</f>
        <v>142.69813199999999</v>
      </c>
      <c r="H105" s="207">
        <f t="shared" si="13"/>
        <v>142.69813199999999</v>
      </c>
      <c r="I105" s="149">
        <f t="shared" si="14"/>
        <v>0</v>
      </c>
      <c r="J105" s="149">
        <f>VLOOKUP(C105,Лист1!C157:H547,6,0)</f>
        <v>0</v>
      </c>
      <c r="K105" s="149">
        <f>VLOOKUP(C105,Лист1!C99:I535,7,0)</f>
        <v>0</v>
      </c>
    </row>
    <row r="106" spans="1:11" ht="4.95" customHeight="1" thickBot="1" x14ac:dyDescent="0.3">
      <c r="A106" s="28"/>
      <c r="B106" s="172"/>
      <c r="C106" s="222"/>
      <c r="D106" s="49"/>
      <c r="E106" s="175"/>
      <c r="F106" s="175"/>
      <c r="G106" s="176"/>
      <c r="H106" s="177"/>
      <c r="I106" s="63"/>
      <c r="J106" s="223"/>
      <c r="K106" s="223"/>
    </row>
    <row r="107" spans="1:11" ht="30" customHeight="1" x14ac:dyDescent="0.25">
      <c r="B107" s="120" t="s">
        <v>549</v>
      </c>
      <c r="C107" s="227" t="s">
        <v>550</v>
      </c>
      <c r="D107" s="215"/>
      <c r="E107" s="213">
        <v>15</v>
      </c>
      <c r="F107" s="205">
        <v>75</v>
      </c>
      <c r="G107" s="164">
        <f>VLOOKUP(C107,Лист1!C305:E423,3,0)</f>
        <v>74.953575000000001</v>
      </c>
      <c r="H107" s="207">
        <f t="shared" si="13"/>
        <v>74.953575000000001</v>
      </c>
      <c r="I107" s="149">
        <f t="shared" ref="I107:I113" si="15">D107*H107</f>
        <v>0</v>
      </c>
      <c r="J107" s="149">
        <f>VLOOKUP(C107,Лист1!C159:H549,6,0)</f>
        <v>0</v>
      </c>
      <c r="K107" s="149">
        <f>VLOOKUP(C107,Лист1!C101:I537,7,0)</f>
        <v>0</v>
      </c>
    </row>
    <row r="108" spans="1:11" ht="30" customHeight="1" x14ac:dyDescent="0.25">
      <c r="B108" s="120" t="s">
        <v>551</v>
      </c>
      <c r="C108" s="227" t="s">
        <v>552</v>
      </c>
      <c r="D108" s="217"/>
      <c r="E108" s="213">
        <v>10</v>
      </c>
      <c r="F108" s="205">
        <v>80</v>
      </c>
      <c r="G108" s="164">
        <f>VLOOKUP(C108,Лист1!C306:E424,3,0)</f>
        <v>163.05704999999998</v>
      </c>
      <c r="H108" s="207">
        <f t="shared" si="13"/>
        <v>163.05704999999998</v>
      </c>
      <c r="I108" s="149">
        <f t="shared" si="15"/>
        <v>0</v>
      </c>
      <c r="J108" s="149">
        <f>VLOOKUP(C108,Лист1!C160:H550,6,0)</f>
        <v>0</v>
      </c>
      <c r="K108" s="149">
        <f>VLOOKUP(C108,Лист1!C102:I538,7,0)</f>
        <v>0</v>
      </c>
    </row>
    <row r="109" spans="1:11" ht="30" customHeight="1" x14ac:dyDescent="0.25">
      <c r="B109" s="120" t="s">
        <v>553</v>
      </c>
      <c r="C109" s="227" t="s">
        <v>554</v>
      </c>
      <c r="D109" s="217"/>
      <c r="E109" s="213">
        <v>10</v>
      </c>
      <c r="F109" s="205">
        <v>80</v>
      </c>
      <c r="G109" s="164">
        <f>VLOOKUP(C109,Лист1!C307:E425,3,0)</f>
        <v>90.550655999999989</v>
      </c>
      <c r="H109" s="207">
        <f t="shared" si="13"/>
        <v>90.550655999999989</v>
      </c>
      <c r="I109" s="149">
        <f t="shared" si="15"/>
        <v>0</v>
      </c>
      <c r="J109" s="149">
        <f>VLOOKUP(C109,Лист1!C161:H551,6,0)</f>
        <v>0</v>
      </c>
      <c r="K109" s="149">
        <f>VLOOKUP(C109,Лист1!C103:I539,7,0)</f>
        <v>0</v>
      </c>
    </row>
    <row r="110" spans="1:11" ht="30" customHeight="1" x14ac:dyDescent="0.25">
      <c r="B110" s="120" t="s">
        <v>555</v>
      </c>
      <c r="C110" s="227" t="s">
        <v>556</v>
      </c>
      <c r="D110" s="217"/>
      <c r="E110" s="213">
        <v>10</v>
      </c>
      <c r="F110" s="205">
        <v>80</v>
      </c>
      <c r="G110" s="164">
        <f>VLOOKUP(C110,Лист1!C308:E426,3,0)</f>
        <v>112.73354550000001</v>
      </c>
      <c r="H110" s="207">
        <f t="shared" si="13"/>
        <v>112.73354550000001</v>
      </c>
      <c r="I110" s="149">
        <f t="shared" si="15"/>
        <v>0</v>
      </c>
      <c r="J110" s="149">
        <f>VLOOKUP(C110,Лист1!C162:H552,6,0)</f>
        <v>0</v>
      </c>
      <c r="K110" s="149">
        <f>VLOOKUP(C110,Лист1!C104:I540,7,0)</f>
        <v>0</v>
      </c>
    </row>
    <row r="111" spans="1:11" ht="30" customHeight="1" x14ac:dyDescent="0.25">
      <c r="B111" s="120" t="s">
        <v>557</v>
      </c>
      <c r="C111" s="227" t="s">
        <v>558</v>
      </c>
      <c r="D111" s="217"/>
      <c r="E111" s="213">
        <v>5</v>
      </c>
      <c r="F111" s="205">
        <v>40</v>
      </c>
      <c r="G111" s="164">
        <f>VLOOKUP(C111,Лист1!C309:E427,3,0)</f>
        <v>116.994951</v>
      </c>
      <c r="H111" s="207">
        <f t="shared" si="13"/>
        <v>116.994951</v>
      </c>
      <c r="I111" s="149">
        <f t="shared" si="15"/>
        <v>0</v>
      </c>
      <c r="J111" s="149">
        <f>VLOOKUP(C111,Лист1!C163:H553,6,0)</f>
        <v>0</v>
      </c>
      <c r="K111" s="149">
        <f>VLOOKUP(C111,Лист1!C105:I541,7,0)</f>
        <v>0</v>
      </c>
    </row>
    <row r="112" spans="1:11" ht="30" customHeight="1" x14ac:dyDescent="0.25">
      <c r="B112" s="120" t="s">
        <v>559</v>
      </c>
      <c r="C112" s="227" t="s">
        <v>560</v>
      </c>
      <c r="D112" s="217"/>
      <c r="E112" s="213">
        <v>5</v>
      </c>
      <c r="F112" s="205">
        <v>50</v>
      </c>
      <c r="G112" s="164">
        <f>VLOOKUP(C112,Лист1!C310:E428,3,0)</f>
        <v>139.98632849999998</v>
      </c>
      <c r="H112" s="207">
        <f t="shared" si="13"/>
        <v>139.98632849999998</v>
      </c>
      <c r="I112" s="149">
        <f t="shared" si="15"/>
        <v>0</v>
      </c>
      <c r="J112" s="149">
        <f>VLOOKUP(C112,Лист1!C164:H554,6,0)</f>
        <v>0</v>
      </c>
      <c r="K112" s="149">
        <f>VLOOKUP(C112,Лист1!C106:I542,7,0)</f>
        <v>0</v>
      </c>
    </row>
    <row r="113" spans="1:11" ht="30" customHeight="1" thickBot="1" x14ac:dyDescent="0.3">
      <c r="B113" s="120" t="s">
        <v>561</v>
      </c>
      <c r="C113" s="227" t="s">
        <v>562</v>
      </c>
      <c r="D113" s="216"/>
      <c r="E113" s="213">
        <v>5</v>
      </c>
      <c r="F113" s="205">
        <v>50</v>
      </c>
      <c r="G113" s="164">
        <f>VLOOKUP(C113,Лист1!C311:E428,3,0)</f>
        <v>169.277175</v>
      </c>
      <c r="H113" s="207">
        <f t="shared" si="13"/>
        <v>169.277175</v>
      </c>
      <c r="I113" s="149">
        <f t="shared" si="15"/>
        <v>0</v>
      </c>
      <c r="J113" s="149">
        <f>VLOOKUP(C113,Лист1!C165:H555,6,0)</f>
        <v>0</v>
      </c>
      <c r="K113" s="149">
        <f>VLOOKUP(C113,Лист1!C107:I543,7,0)</f>
        <v>0</v>
      </c>
    </row>
    <row r="114" spans="1:11" ht="4.95" customHeight="1" thickBot="1" x14ac:dyDescent="0.3">
      <c r="A114" s="28"/>
      <c r="B114" s="172"/>
      <c r="C114" s="222"/>
      <c r="D114" s="49"/>
      <c r="E114" s="175"/>
      <c r="F114" s="175"/>
      <c r="G114" s="176"/>
      <c r="H114" s="177"/>
      <c r="I114" s="63"/>
      <c r="J114" s="223"/>
      <c r="K114" s="223"/>
    </row>
    <row r="115" spans="1:11" ht="30" customHeight="1" x14ac:dyDescent="0.25">
      <c r="B115" s="120" t="s">
        <v>563</v>
      </c>
      <c r="C115" s="227" t="s">
        <v>564</v>
      </c>
      <c r="D115" s="215"/>
      <c r="E115" s="213">
        <v>10</v>
      </c>
      <c r="F115" s="205">
        <v>60</v>
      </c>
      <c r="G115" s="164">
        <f>VLOOKUP(C115,Лист1!C313:E430,3,0)</f>
        <v>172.64587500000002</v>
      </c>
      <c r="H115" s="207">
        <f t="shared" si="13"/>
        <v>172.64587500000002</v>
      </c>
      <c r="I115" s="149">
        <f>D115*H115</f>
        <v>0</v>
      </c>
      <c r="J115" s="149">
        <f>VLOOKUP(C115,Лист1!C167:H557,6,0)</f>
        <v>0</v>
      </c>
      <c r="K115" s="149">
        <f>VLOOKUP(C115,Лист1!C109:I545,7,0)</f>
        <v>0</v>
      </c>
    </row>
    <row r="116" spans="1:11" ht="30" customHeight="1" x14ac:dyDescent="0.25">
      <c r="B116" s="120" t="s">
        <v>565</v>
      </c>
      <c r="C116" s="227" t="s">
        <v>566</v>
      </c>
      <c r="D116" s="217"/>
      <c r="E116" s="213">
        <v>5</v>
      </c>
      <c r="F116" s="205">
        <v>75</v>
      </c>
      <c r="G116" s="164">
        <f>VLOOKUP(C116,Лист1!C314:E431,3,0)</f>
        <v>245.93194350000002</v>
      </c>
      <c r="H116" s="207">
        <f t="shared" si="13"/>
        <v>245.93194350000002</v>
      </c>
      <c r="I116" s="149">
        <f>D116*H116</f>
        <v>0</v>
      </c>
      <c r="J116" s="149">
        <f>VLOOKUP(C116,Лист1!C168:H558,6,0)</f>
        <v>0</v>
      </c>
      <c r="K116" s="149">
        <f>VLOOKUP(C116,Лист1!C110:I546,7,0)</f>
        <v>0</v>
      </c>
    </row>
    <row r="117" spans="1:11" ht="30" customHeight="1" thickBot="1" x14ac:dyDescent="0.3">
      <c r="B117" s="120" t="s">
        <v>567</v>
      </c>
      <c r="C117" s="227" t="s">
        <v>568</v>
      </c>
      <c r="D117" s="216"/>
      <c r="E117" s="213">
        <v>5</v>
      </c>
      <c r="F117" s="205">
        <v>35</v>
      </c>
      <c r="G117" s="164">
        <f>VLOOKUP(C117,Лист1!C315:E432,3,0)</f>
        <v>539.77859999999998</v>
      </c>
      <c r="H117" s="207">
        <f t="shared" si="13"/>
        <v>539.77859999999998</v>
      </c>
      <c r="I117" s="149">
        <f>D117*H117</f>
        <v>0</v>
      </c>
      <c r="J117" s="149">
        <f>VLOOKUP(C117,Лист1!C169:H559,6,0)</f>
        <v>0</v>
      </c>
      <c r="K117" s="149">
        <f>VLOOKUP(C117,Лист1!C111:I547,7,0)</f>
        <v>0</v>
      </c>
    </row>
    <row r="118" spans="1:11" ht="4.95" customHeight="1" thickBot="1" x14ac:dyDescent="0.3">
      <c r="A118" s="28"/>
      <c r="B118" s="172"/>
      <c r="C118" s="222"/>
      <c r="D118" s="49"/>
      <c r="E118" s="175"/>
      <c r="F118" s="175"/>
      <c r="G118" s="176"/>
      <c r="H118" s="177"/>
      <c r="I118" s="63"/>
      <c r="J118" s="223"/>
      <c r="K118" s="223"/>
    </row>
    <row r="119" spans="1:11" ht="30" customHeight="1" x14ac:dyDescent="0.25">
      <c r="B119" s="120" t="s">
        <v>1186</v>
      </c>
      <c r="C119" s="229" t="s">
        <v>569</v>
      </c>
      <c r="D119" s="215"/>
      <c r="E119" s="213">
        <v>10</v>
      </c>
      <c r="F119" s="205">
        <v>60</v>
      </c>
      <c r="G119" s="164">
        <f>VLOOKUP(C119,Лист1!C317:E434,3,0)</f>
        <v>168.80555700000002</v>
      </c>
      <c r="H119" s="207">
        <f t="shared" si="13"/>
        <v>168.80555700000002</v>
      </c>
      <c r="I119" s="149">
        <f>D119*H119</f>
        <v>0</v>
      </c>
      <c r="J119" s="149">
        <v>0</v>
      </c>
      <c r="K119" s="149">
        <v>0</v>
      </c>
    </row>
    <row r="120" spans="1:11" ht="30" customHeight="1" thickBot="1" x14ac:dyDescent="0.3">
      <c r="B120" s="120" t="s">
        <v>570</v>
      </c>
      <c r="C120" s="227" t="s">
        <v>571</v>
      </c>
      <c r="D120" s="216"/>
      <c r="E120" s="213">
        <v>5</v>
      </c>
      <c r="F120" s="205">
        <v>75</v>
      </c>
      <c r="G120" s="164">
        <f>VLOOKUP(C120,Лист1!C318:E435,3,0)</f>
        <v>237.79653299999998</v>
      </c>
      <c r="H120" s="207">
        <f t="shared" si="13"/>
        <v>237.79653299999998</v>
      </c>
      <c r="I120" s="149">
        <f>D120*H120</f>
        <v>0</v>
      </c>
      <c r="J120" s="149">
        <v>0</v>
      </c>
      <c r="K120" s="149">
        <v>0</v>
      </c>
    </row>
    <row r="121" spans="1:11" ht="4.95" customHeight="1" x14ac:dyDescent="0.25">
      <c r="A121" s="28"/>
      <c r="B121" s="35"/>
      <c r="C121" s="226"/>
      <c r="D121" s="55"/>
      <c r="E121" s="55"/>
      <c r="F121" s="55"/>
      <c r="G121" s="55"/>
      <c r="H121" s="55"/>
      <c r="I121" s="55"/>
      <c r="J121" s="36"/>
      <c r="K121" s="35"/>
    </row>
    <row r="123" spans="1:11" ht="14.4" customHeight="1" x14ac:dyDescent="0.25">
      <c r="B123" s="33"/>
    </row>
  </sheetData>
  <sheetProtection algorithmName="SHA-512" hashValue="U+krT++Y/Y6p0LvTTtoQ+Gd0Iuv+BM6gfRP/bvdOYvJUYdIsz9+OZ3HEaXGHupUvqQNgGdxlPisF/WPmN0kMjQ==" saltValue="Vwt1VNwlybJSZnPTBUFnig==" spinCount="100000" sheet="1" formatCells="0" formatColumns="0" formatRows="0" insertColumns="0" insertRows="0" insertHyperlinks="0" deleteColumns="0" deleteRows="0" sort="0" autoFilter="0" pivotTables="0"/>
  <mergeCells count="4">
    <mergeCell ref="H2:H4"/>
    <mergeCell ref="I2:I4"/>
    <mergeCell ref="J2:J4"/>
    <mergeCell ref="K2:K4"/>
  </mergeCells>
  <conditionalFormatting sqref="I6:K120">
    <cfRule type="cellIs" dxfId="13" priority="1" operator="equal">
      <formula>0</formula>
    </cfRule>
  </conditionalFormatting>
  <pageMargins left="0.25" right="0.25" top="0.75" bottom="0.75" header="0.3" footer="0.3"/>
  <pageSetup paperSize="9" scale="47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M34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51" sqref="C51"/>
    </sheetView>
  </sheetViews>
  <sheetFormatPr defaultColWidth="20.28515625" defaultRowHeight="14.4" customHeight="1" x14ac:dyDescent="0.2"/>
  <cols>
    <col min="1" max="1" width="20.7109375" style="23" customWidth="1"/>
    <col min="2" max="2" width="25.7109375" style="24" customWidth="1"/>
    <col min="3" max="3" width="75.7109375" style="60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0.28515625" style="23"/>
  </cols>
  <sheetData>
    <row r="1" spans="1:13" s="4" customFormat="1" ht="6" customHeight="1" x14ac:dyDescent="0.2">
      <c r="A1" s="11"/>
      <c r="C1" s="3"/>
      <c r="J1" s="12"/>
    </row>
    <row r="2" spans="1:13" s="4" customFormat="1" ht="16.2" customHeight="1" x14ac:dyDescent="0.2">
      <c r="A2" s="1"/>
      <c r="B2" s="2"/>
      <c r="C2" s="3"/>
      <c r="D2" s="8"/>
      <c r="E2" s="8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8"/>
      <c r="M2" s="13"/>
    </row>
    <row r="3" spans="1:13" s="4" customFormat="1" ht="16.2" customHeight="1" x14ac:dyDescent="0.2">
      <c r="A3" s="1"/>
      <c r="C3" s="288" t="str">
        <f>Содержание!B40</f>
        <v>Цены указаны с НДС</v>
      </c>
      <c r="D3" s="8"/>
      <c r="E3" s="8"/>
      <c r="G3" s="10"/>
      <c r="H3" s="370"/>
      <c r="I3" s="368"/>
      <c r="J3" s="368"/>
      <c r="K3" s="368"/>
    </row>
    <row r="4" spans="1:13" s="4" customFormat="1" ht="6" customHeight="1" thickBot="1" x14ac:dyDescent="0.25">
      <c r="A4" s="1"/>
      <c r="B4" s="5"/>
      <c r="C4" s="6"/>
      <c r="D4" s="8"/>
      <c r="E4" s="8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221" t="s">
        <v>1183</v>
      </c>
      <c r="D5" s="118" t="s">
        <v>1178</v>
      </c>
      <c r="E5" s="117" t="s">
        <v>1175</v>
      </c>
      <c r="F5" s="117" t="s">
        <v>1176</v>
      </c>
      <c r="G5" s="130" t="s">
        <v>1177</v>
      </c>
      <c r="H5" s="131">
        <f>Содержание!F18</f>
        <v>0</v>
      </c>
      <c r="I5" s="129">
        <f>SUM(I6:I31)</f>
        <v>0</v>
      </c>
      <c r="J5" s="132">
        <f>SUM(J6:J31)</f>
        <v>0</v>
      </c>
      <c r="K5" s="132">
        <f>SUM(K6:K31)</f>
        <v>0</v>
      </c>
    </row>
    <row r="6" spans="1:13" ht="30" customHeight="1" x14ac:dyDescent="0.2">
      <c r="A6" s="61"/>
      <c r="B6" s="120" t="s">
        <v>572</v>
      </c>
      <c r="C6" s="239" t="s">
        <v>573</v>
      </c>
      <c r="D6" s="141"/>
      <c r="E6" s="145">
        <v>5</v>
      </c>
      <c r="F6" s="121">
        <v>60</v>
      </c>
      <c r="G6" s="164">
        <f>VLOOKUP(C6,Лист1!C327:E348,3,0)</f>
        <v>413.90684999999996</v>
      </c>
      <c r="H6" s="241">
        <f t="shared" ref="H6:H31" si="0">G6-G6*$H$5</f>
        <v>413.90684999999996</v>
      </c>
      <c r="I6" s="147">
        <f>D6*H6</f>
        <v>0</v>
      </c>
      <c r="J6" s="147">
        <f>VLOOKUP(C6,Лист1!C327:H350,6,0)</f>
        <v>0</v>
      </c>
      <c r="K6" s="147">
        <f>VLOOKUP(C6,Лист1!C327:I349,7,0)</f>
        <v>0</v>
      </c>
    </row>
    <row r="7" spans="1:13" ht="30" customHeight="1" x14ac:dyDescent="0.2">
      <c r="B7" s="120" t="s">
        <v>574</v>
      </c>
      <c r="C7" s="239" t="s">
        <v>575</v>
      </c>
      <c r="D7" s="142"/>
      <c r="E7" s="145">
        <v>4</v>
      </c>
      <c r="F7" s="121">
        <v>48</v>
      </c>
      <c r="G7" s="164">
        <f>VLOOKUP(C7,Лист1!C328:E349,3,0)</f>
        <v>484.93323000000004</v>
      </c>
      <c r="H7" s="235">
        <f t="shared" si="0"/>
        <v>484.93323000000004</v>
      </c>
      <c r="I7" s="149">
        <f>D7*H7</f>
        <v>0</v>
      </c>
      <c r="J7" s="149">
        <f>VLOOKUP(C7,Лист1!C328:H351,6,0)</f>
        <v>0</v>
      </c>
      <c r="K7" s="149">
        <f>VLOOKUP(C7,Лист1!C328:I350,7,0)</f>
        <v>0</v>
      </c>
    </row>
    <row r="8" spans="1:13" ht="30" customHeight="1" thickBot="1" x14ac:dyDescent="0.25">
      <c r="B8" s="120" t="s">
        <v>576</v>
      </c>
      <c r="C8" s="239" t="s">
        <v>577</v>
      </c>
      <c r="D8" s="143"/>
      <c r="E8" s="240">
        <v>4</v>
      </c>
      <c r="F8" s="121">
        <v>24</v>
      </c>
      <c r="G8" s="164">
        <f>VLOOKUP(C8,Лист1!C329:E350,3,0)</f>
        <v>729.62495999999999</v>
      </c>
      <c r="H8" s="235">
        <f t="shared" si="0"/>
        <v>729.62495999999999</v>
      </c>
      <c r="I8" s="149">
        <f>D8*H8</f>
        <v>0</v>
      </c>
      <c r="J8" s="149">
        <f>VLOOKUP(C8,Лист1!C329:H352,6,0)</f>
        <v>0</v>
      </c>
      <c r="K8" s="149">
        <f>VLOOKUP(C8,Лист1!C329:I351,7,0)</f>
        <v>0</v>
      </c>
    </row>
    <row r="9" spans="1:13" ht="4.95" customHeight="1" thickBot="1" x14ac:dyDescent="0.25">
      <c r="A9" s="31"/>
      <c r="B9" s="172"/>
      <c r="C9" s="231"/>
      <c r="D9" s="49"/>
      <c r="E9" s="175"/>
      <c r="F9" s="175"/>
      <c r="G9" s="236"/>
      <c r="H9" s="163"/>
      <c r="I9" s="237"/>
      <c r="J9" s="238"/>
      <c r="K9" s="238"/>
    </row>
    <row r="10" spans="1:13" ht="30" customHeight="1" x14ac:dyDescent="0.2">
      <c r="B10" s="120" t="s">
        <v>578</v>
      </c>
      <c r="C10" s="239" t="s">
        <v>579</v>
      </c>
      <c r="D10" s="141"/>
      <c r="E10" s="145">
        <v>10</v>
      </c>
      <c r="F10" s="121">
        <v>70</v>
      </c>
      <c r="G10" s="164">
        <f>VLOOKUP(C10,Лист1!C327:E347,3,0)</f>
        <v>187.21799999999999</v>
      </c>
      <c r="H10" s="235">
        <f t="shared" si="0"/>
        <v>187.21799999999999</v>
      </c>
      <c r="I10" s="149">
        <f t="shared" ref="I10:I15" si="1">D10*H10</f>
        <v>0</v>
      </c>
      <c r="J10" s="149">
        <f>VLOOKUP(C10,Лист1!C327:H348,6,0)</f>
        <v>0</v>
      </c>
      <c r="K10" s="149">
        <f>VLOOKUP(C10,Лист1!C327:I349,7,0)</f>
        <v>0</v>
      </c>
    </row>
    <row r="11" spans="1:13" ht="30" customHeight="1" x14ac:dyDescent="0.2">
      <c r="B11" s="120" t="s">
        <v>580</v>
      </c>
      <c r="C11" s="239" t="s">
        <v>581</v>
      </c>
      <c r="D11" s="142"/>
      <c r="E11" s="145"/>
      <c r="F11" s="121">
        <v>50</v>
      </c>
      <c r="G11" s="164">
        <f>VLOOKUP(C11,Лист1!C328:E348,3,0)</f>
        <v>238.89600000000002</v>
      </c>
      <c r="H11" s="235">
        <f t="shared" si="0"/>
        <v>238.89600000000002</v>
      </c>
      <c r="I11" s="149">
        <f t="shared" si="1"/>
        <v>0</v>
      </c>
      <c r="J11" s="149">
        <f>VLOOKUP(C11,Лист1!C328:H349,6,0)</f>
        <v>0</v>
      </c>
      <c r="K11" s="149">
        <f>VLOOKUP(C11,Лист1!C328:I350,7,0)</f>
        <v>0</v>
      </c>
    </row>
    <row r="12" spans="1:13" ht="30" customHeight="1" x14ac:dyDescent="0.2">
      <c r="B12" s="120" t="s">
        <v>582</v>
      </c>
      <c r="C12" s="239" t="s">
        <v>583</v>
      </c>
      <c r="D12" s="142"/>
      <c r="E12" s="145">
        <v>5</v>
      </c>
      <c r="F12" s="121">
        <v>30</v>
      </c>
      <c r="G12" s="164">
        <f>VLOOKUP(C12,Лист1!C329:E349,3,0)</f>
        <v>378.08100000000002</v>
      </c>
      <c r="H12" s="235">
        <f t="shared" si="0"/>
        <v>378.08100000000002</v>
      </c>
      <c r="I12" s="149">
        <f t="shared" si="1"/>
        <v>0</v>
      </c>
      <c r="J12" s="149">
        <f>VLOOKUP(C12,Лист1!C329:H350,6,0)</f>
        <v>0</v>
      </c>
      <c r="K12" s="149">
        <f>VLOOKUP(C12,Лист1!C329:I351,7,0)</f>
        <v>0</v>
      </c>
    </row>
    <row r="13" spans="1:13" ht="30" customHeight="1" x14ac:dyDescent="0.2">
      <c r="B13" s="120" t="s">
        <v>584</v>
      </c>
      <c r="C13" s="239" t="s">
        <v>585</v>
      </c>
      <c r="D13" s="142"/>
      <c r="E13" s="145">
        <v>5</v>
      </c>
      <c r="F13" s="121">
        <v>20</v>
      </c>
      <c r="G13" s="164">
        <f>VLOOKUP(C13,Лист1!C330:E350,3,0)</f>
        <v>1410.453</v>
      </c>
      <c r="H13" s="235">
        <f t="shared" si="0"/>
        <v>1410.453</v>
      </c>
      <c r="I13" s="149">
        <f t="shared" si="1"/>
        <v>0</v>
      </c>
      <c r="J13" s="149">
        <f>VLOOKUP(C13,Лист1!C330:H351,6,0)</f>
        <v>0</v>
      </c>
      <c r="K13" s="149">
        <f>VLOOKUP(C13,Лист1!C330:I352,7,0)</f>
        <v>0</v>
      </c>
    </row>
    <row r="14" spans="1:13" ht="30" customHeight="1" x14ac:dyDescent="0.2">
      <c r="B14" s="120" t="s">
        <v>586</v>
      </c>
      <c r="C14" s="239" t="s">
        <v>587</v>
      </c>
      <c r="D14" s="142"/>
      <c r="E14" s="145">
        <v>2</v>
      </c>
      <c r="F14" s="121">
        <v>10</v>
      </c>
      <c r="G14" s="164">
        <f>VLOOKUP(C14,Лист1!C331:E351,3,0)</f>
        <v>1633.068</v>
      </c>
      <c r="H14" s="235">
        <f t="shared" si="0"/>
        <v>1633.068</v>
      </c>
      <c r="I14" s="149">
        <f t="shared" si="1"/>
        <v>0</v>
      </c>
      <c r="J14" s="149">
        <f>VLOOKUP(C14,Лист1!C331:H352,6,0)</f>
        <v>0</v>
      </c>
      <c r="K14" s="149">
        <f>VLOOKUP(C14,Лист1!C331:I353,7,0)</f>
        <v>0</v>
      </c>
    </row>
    <row r="15" spans="1:13" ht="30" customHeight="1" thickBot="1" x14ac:dyDescent="0.25">
      <c r="B15" s="120" t="s">
        <v>588</v>
      </c>
      <c r="C15" s="239" t="s">
        <v>589</v>
      </c>
      <c r="D15" s="143"/>
      <c r="E15" s="145">
        <v>2</v>
      </c>
      <c r="F15" s="121">
        <v>10</v>
      </c>
      <c r="G15" s="164">
        <f>VLOOKUP(C15,Лист1!C332:E352,3,0)</f>
        <v>2789.1</v>
      </c>
      <c r="H15" s="235">
        <f t="shared" si="0"/>
        <v>2789.1</v>
      </c>
      <c r="I15" s="149">
        <f t="shared" si="1"/>
        <v>0</v>
      </c>
      <c r="J15" s="149">
        <f>VLOOKUP(C15,Лист1!C332:H353,6,0)</f>
        <v>0</v>
      </c>
      <c r="K15" s="149">
        <f>VLOOKUP(C15,Лист1!C332:I354,7,0)</f>
        <v>0</v>
      </c>
    </row>
    <row r="16" spans="1:13" ht="4.95" customHeight="1" thickBot="1" x14ac:dyDescent="0.25">
      <c r="A16" s="31"/>
      <c r="B16" s="172"/>
      <c r="C16" s="231"/>
      <c r="D16" s="49"/>
      <c r="E16" s="175"/>
      <c r="F16" s="175"/>
      <c r="G16" s="236"/>
      <c r="H16" s="163"/>
      <c r="I16" s="237"/>
      <c r="J16" s="238"/>
      <c r="K16" s="238"/>
    </row>
    <row r="17" spans="1:11" ht="30" customHeight="1" x14ac:dyDescent="0.2">
      <c r="B17" s="120" t="s">
        <v>148</v>
      </c>
      <c r="C17" s="239" t="s">
        <v>590</v>
      </c>
      <c r="D17" s="141"/>
      <c r="E17" s="145">
        <v>5</v>
      </c>
      <c r="F17" s="121">
        <v>75</v>
      </c>
      <c r="G17" s="164">
        <f>VLOOKUP(C17,Лист1!C334:E354,3,0)</f>
        <v>228.42</v>
      </c>
      <c r="H17" s="235">
        <f t="shared" si="0"/>
        <v>228.42</v>
      </c>
      <c r="I17" s="149">
        <f>D17*H17</f>
        <v>0</v>
      </c>
      <c r="J17" s="149">
        <f>VLOOKUP(C17,Лист1!C334:H355,6,0)</f>
        <v>0</v>
      </c>
      <c r="K17" s="149">
        <f>VLOOKUP(C17,Лист1!C334:I356,7,0)</f>
        <v>0</v>
      </c>
    </row>
    <row r="18" spans="1:11" ht="30" customHeight="1" thickBot="1" x14ac:dyDescent="0.25">
      <c r="B18" s="120" t="s">
        <v>149</v>
      </c>
      <c r="C18" s="239" t="s">
        <v>591</v>
      </c>
      <c r="D18" s="143"/>
      <c r="E18" s="145">
        <v>5</v>
      </c>
      <c r="F18" s="121">
        <v>70</v>
      </c>
      <c r="G18" s="164">
        <f>VLOOKUP(C18,Лист1!C335:E355,3,0)</f>
        <v>244.53899999999999</v>
      </c>
      <c r="H18" s="235">
        <f t="shared" si="0"/>
        <v>244.53899999999999</v>
      </c>
      <c r="I18" s="149">
        <f>D18*H18</f>
        <v>0</v>
      </c>
      <c r="J18" s="149">
        <f>VLOOKUP(C18,Лист1!C335:H356,6,0)</f>
        <v>0</v>
      </c>
      <c r="K18" s="149">
        <f>VLOOKUP(C18,Лист1!C335:I357,7,0)</f>
        <v>0</v>
      </c>
    </row>
    <row r="19" spans="1:11" ht="4.95" customHeight="1" thickBot="1" x14ac:dyDescent="0.25">
      <c r="A19" s="31"/>
      <c r="B19" s="172"/>
      <c r="C19" s="231"/>
      <c r="D19" s="49"/>
      <c r="E19" s="175"/>
      <c r="F19" s="175"/>
      <c r="G19" s="236"/>
      <c r="H19" s="163"/>
      <c r="I19" s="237"/>
      <c r="J19" s="238"/>
      <c r="K19" s="238"/>
    </row>
    <row r="20" spans="1:11" ht="30" customHeight="1" x14ac:dyDescent="0.2">
      <c r="B20" s="120" t="s">
        <v>592</v>
      </c>
      <c r="C20" s="239" t="s">
        <v>593</v>
      </c>
      <c r="D20" s="141"/>
      <c r="E20" s="145">
        <v>20</v>
      </c>
      <c r="F20" s="121">
        <v>100</v>
      </c>
      <c r="G20" s="164">
        <f>VLOOKUP(C20,Лист1!C337:E357,3,0)</f>
        <v>424.84499999999997</v>
      </c>
      <c r="H20" s="235">
        <f t="shared" si="0"/>
        <v>424.84499999999997</v>
      </c>
      <c r="I20" s="149">
        <f>D20*H20</f>
        <v>0</v>
      </c>
      <c r="J20" s="149">
        <f>VLOOKUP(C20,Лист1!C337:H358,6,0)</f>
        <v>0</v>
      </c>
      <c r="K20" s="149">
        <f>VLOOKUP(C20,Лист1!C337:I359,7,0)</f>
        <v>0</v>
      </c>
    </row>
    <row r="21" spans="1:11" ht="30" customHeight="1" x14ac:dyDescent="0.2">
      <c r="B21" s="120" t="s">
        <v>594</v>
      </c>
      <c r="C21" s="239" t="s">
        <v>595</v>
      </c>
      <c r="D21" s="142"/>
      <c r="E21" s="145">
        <v>15</v>
      </c>
      <c r="F21" s="121">
        <v>60</v>
      </c>
      <c r="G21" s="164">
        <f>VLOOKUP(C21,Лист1!C338:E358,3,0)</f>
        <v>554.36399999999992</v>
      </c>
      <c r="H21" s="235">
        <f t="shared" si="0"/>
        <v>554.36399999999992</v>
      </c>
      <c r="I21" s="149">
        <f>D21*H21</f>
        <v>0</v>
      </c>
      <c r="J21" s="149">
        <f>VLOOKUP(C21,Лист1!C338:H359,6,0)</f>
        <v>0</v>
      </c>
      <c r="K21" s="149">
        <f>VLOOKUP(C21,Лист1!C338:I360,7,0)</f>
        <v>0</v>
      </c>
    </row>
    <row r="22" spans="1:11" ht="30" customHeight="1" x14ac:dyDescent="0.2">
      <c r="B22" s="120" t="s">
        <v>596</v>
      </c>
      <c r="C22" s="239" t="s">
        <v>597</v>
      </c>
      <c r="D22" s="142"/>
      <c r="E22" s="145">
        <v>20</v>
      </c>
      <c r="F22" s="121">
        <v>100</v>
      </c>
      <c r="G22" s="164">
        <f>VLOOKUP(C22,Лист1!C339:E359,3,0)</f>
        <v>424.84499999999997</v>
      </c>
      <c r="H22" s="235">
        <f t="shared" si="0"/>
        <v>424.84499999999997</v>
      </c>
      <c r="I22" s="149">
        <f>D22*H22</f>
        <v>0</v>
      </c>
      <c r="J22" s="149">
        <f>VLOOKUP(C22,Лист1!C339:H360,6,0)</f>
        <v>0</v>
      </c>
      <c r="K22" s="149">
        <f>VLOOKUP(C22,Лист1!C339:I361,7,0)</f>
        <v>0</v>
      </c>
    </row>
    <row r="23" spans="1:11" ht="30" customHeight="1" thickBot="1" x14ac:dyDescent="0.25">
      <c r="B23" s="120" t="s">
        <v>598</v>
      </c>
      <c r="C23" s="239" t="s">
        <v>599</v>
      </c>
      <c r="D23" s="143"/>
      <c r="E23" s="145">
        <v>15</v>
      </c>
      <c r="F23" s="121">
        <v>60</v>
      </c>
      <c r="G23" s="164">
        <f>VLOOKUP(C23,Лист1!C340:E360,3,0)</f>
        <v>554.36399999999992</v>
      </c>
      <c r="H23" s="235">
        <f t="shared" si="0"/>
        <v>554.36399999999992</v>
      </c>
      <c r="I23" s="149">
        <f>D23*H23</f>
        <v>0</v>
      </c>
      <c r="J23" s="149">
        <f>VLOOKUP(C23,Лист1!C340:H361,6,0)</f>
        <v>0</v>
      </c>
      <c r="K23" s="149">
        <f>VLOOKUP(C23,Лист1!C340:I362,7,0)</f>
        <v>0</v>
      </c>
    </row>
    <row r="24" spans="1:11" ht="4.95" customHeight="1" thickBot="1" x14ac:dyDescent="0.25">
      <c r="A24" s="31"/>
      <c r="B24" s="172"/>
      <c r="C24" s="231"/>
      <c r="D24" s="49"/>
      <c r="E24" s="175"/>
      <c r="F24" s="175"/>
      <c r="G24" s="236"/>
      <c r="H24" s="163"/>
      <c r="I24" s="237"/>
      <c r="J24" s="238"/>
      <c r="K24" s="238"/>
    </row>
    <row r="25" spans="1:11" ht="30" customHeight="1" x14ac:dyDescent="0.2">
      <c r="B25" s="120" t="s">
        <v>600</v>
      </c>
      <c r="C25" s="239" t="s">
        <v>601</v>
      </c>
      <c r="D25" s="141"/>
      <c r="E25" s="145">
        <v>4</v>
      </c>
      <c r="F25" s="121">
        <v>20</v>
      </c>
      <c r="G25" s="164">
        <f>VLOOKUP(C25,Лист1!C342:E362,3,0)</f>
        <v>547.44920999999999</v>
      </c>
      <c r="H25" s="235">
        <f t="shared" si="0"/>
        <v>547.44920999999999</v>
      </c>
      <c r="I25" s="149">
        <f>D25*H25</f>
        <v>0</v>
      </c>
      <c r="J25" s="149">
        <f>VLOOKUP(C25,Лист1!C342:H363,6,0)</f>
        <v>0</v>
      </c>
      <c r="K25" s="149">
        <f>VLOOKUP(C25,Лист1!C342:I364,7,0)</f>
        <v>0</v>
      </c>
    </row>
    <row r="26" spans="1:11" ht="30" customHeight="1" x14ac:dyDescent="0.2">
      <c r="B26" s="120" t="s">
        <v>602</v>
      </c>
      <c r="C26" s="239" t="s">
        <v>603</v>
      </c>
      <c r="D26" s="142"/>
      <c r="E26" s="145">
        <v>4</v>
      </c>
      <c r="F26" s="121">
        <v>20</v>
      </c>
      <c r="G26" s="164">
        <f>VLOOKUP(C26,Лист1!C343:E363,3,0)</f>
        <v>723.80952000000002</v>
      </c>
      <c r="H26" s="235">
        <f t="shared" si="0"/>
        <v>723.80952000000002</v>
      </c>
      <c r="I26" s="149">
        <f>D26*H26</f>
        <v>0</v>
      </c>
      <c r="J26" s="149">
        <f>VLOOKUP(C26,Лист1!C343:H364,6,0)</f>
        <v>0</v>
      </c>
      <c r="K26" s="149">
        <f>VLOOKUP(C26,Лист1!C343:I365,7,0)</f>
        <v>0</v>
      </c>
    </row>
    <row r="27" spans="1:11" ht="30" customHeight="1" x14ac:dyDescent="0.2">
      <c r="B27" s="120" t="s">
        <v>604</v>
      </c>
      <c r="C27" s="239" t="s">
        <v>605</v>
      </c>
      <c r="D27" s="142"/>
      <c r="E27" s="145">
        <v>4</v>
      </c>
      <c r="F27" s="121">
        <v>32</v>
      </c>
      <c r="G27" s="164">
        <f>VLOOKUP(C27,Лист1!C344:E364,3,0)</f>
        <v>542.07702000000006</v>
      </c>
      <c r="H27" s="235">
        <f t="shared" si="0"/>
        <v>542.07702000000006</v>
      </c>
      <c r="I27" s="149">
        <f>D27*H27</f>
        <v>0</v>
      </c>
      <c r="J27" s="149">
        <f>VLOOKUP(C27,Лист1!C344:H365,6,0)</f>
        <v>0</v>
      </c>
      <c r="K27" s="149">
        <f>VLOOKUP(C27,Лист1!C344:I366,7,0)</f>
        <v>0</v>
      </c>
    </row>
    <row r="28" spans="1:11" ht="30" customHeight="1" thickBot="1" x14ac:dyDescent="0.25">
      <c r="B28" s="120" t="s">
        <v>606</v>
      </c>
      <c r="C28" s="239" t="s">
        <v>607</v>
      </c>
      <c r="D28" s="143"/>
      <c r="E28" s="145">
        <v>4</v>
      </c>
      <c r="F28" s="121">
        <v>32</v>
      </c>
      <c r="G28" s="164">
        <f>VLOOKUP(C28,Лист1!C345:E365,3,0)</f>
        <v>721.34505000000001</v>
      </c>
      <c r="H28" s="235">
        <f t="shared" si="0"/>
        <v>721.34505000000001</v>
      </c>
      <c r="I28" s="149">
        <f>D28*H28</f>
        <v>0</v>
      </c>
      <c r="J28" s="149">
        <f>VLOOKUP(C28,Лист1!C345:H366,6,0)</f>
        <v>0</v>
      </c>
      <c r="K28" s="149">
        <f>VLOOKUP(C28,Лист1!C345:I367,7,0)</f>
        <v>0</v>
      </c>
    </row>
    <row r="29" spans="1:11" ht="4.95" customHeight="1" thickBot="1" x14ac:dyDescent="0.25">
      <c r="A29" s="31"/>
      <c r="B29" s="172"/>
      <c r="C29" s="231"/>
      <c r="D29" s="49"/>
      <c r="E29" s="175"/>
      <c r="F29" s="175"/>
      <c r="G29" s="236"/>
      <c r="H29" s="163"/>
      <c r="I29" s="237"/>
      <c r="J29" s="238"/>
      <c r="K29" s="238"/>
    </row>
    <row r="30" spans="1:11" ht="30" customHeight="1" x14ac:dyDescent="0.2">
      <c r="B30" s="120" t="s">
        <v>608</v>
      </c>
      <c r="C30" s="239" t="s">
        <v>609</v>
      </c>
      <c r="D30" s="141"/>
      <c r="E30" s="145">
        <v>10</v>
      </c>
      <c r="F30" s="121">
        <v>140</v>
      </c>
      <c r="G30" s="164">
        <f>VLOOKUP(C30,Лист1!C327:G347,3,0)</f>
        <v>265.08600000000001</v>
      </c>
      <c r="H30" s="235">
        <f t="shared" si="0"/>
        <v>265.08600000000001</v>
      </c>
      <c r="I30" s="149">
        <f>D30*H30</f>
        <v>0</v>
      </c>
      <c r="J30" s="149">
        <f>VLOOKUP(C30,Лист1!C346:I347,6,0)</f>
        <v>0</v>
      </c>
      <c r="K30" s="149">
        <f>VLOOKUP(C30,Лист1!C346:I347,7,0)</f>
        <v>0</v>
      </c>
    </row>
    <row r="31" spans="1:11" ht="30" customHeight="1" thickBot="1" x14ac:dyDescent="0.25">
      <c r="B31" s="120" t="s">
        <v>610</v>
      </c>
      <c r="C31" s="239" t="s">
        <v>611</v>
      </c>
      <c r="D31" s="143"/>
      <c r="E31" s="145">
        <v>10</v>
      </c>
      <c r="F31" s="121">
        <v>100</v>
      </c>
      <c r="G31" s="164">
        <f>VLOOKUP(C31,Лист1!C328:G348,3,0)</f>
        <v>228.12299999999999</v>
      </c>
      <c r="H31" s="235">
        <f t="shared" si="0"/>
        <v>228.12299999999999</v>
      </c>
      <c r="I31" s="149">
        <f>D31*H31</f>
        <v>0</v>
      </c>
      <c r="J31" s="149">
        <f>VLOOKUP(C31,Лист1!C347:I348,6,0)</f>
        <v>0</v>
      </c>
      <c r="K31" s="149">
        <f>VLOOKUP(C31,Лист1!C347:I348,7,0)</f>
        <v>0</v>
      </c>
    </row>
    <row r="32" spans="1:11" ht="4.95" customHeight="1" x14ac:dyDescent="0.2">
      <c r="A32" s="31"/>
      <c r="B32" s="35"/>
      <c r="C32" s="233"/>
      <c r="D32" s="55"/>
      <c r="E32" s="55"/>
      <c r="F32" s="55"/>
      <c r="G32" s="55"/>
      <c r="H32" s="55"/>
      <c r="I32" s="55"/>
      <c r="J32" s="36"/>
      <c r="K32" s="35"/>
    </row>
    <row r="34" spans="2:2" ht="14.4" customHeight="1" x14ac:dyDescent="0.25">
      <c r="B34" s="33"/>
    </row>
  </sheetData>
  <sheetProtection algorithmName="SHA-512" hashValue="993xqiymG9pJ1uUb6BxxT6wURnCwSqYyyk+wkAow84jARPQHKG96AAChQP5h9c+v2yNBpGP5P6VP1daCFinLLw==" saltValue="2TkHDNBVYCBGKkB0mePXXQ==" spinCount="100000" sheet="1" formatCells="0" formatColumns="0" formatRows="0" insertColumns="0" insertRows="0" insertHyperlinks="0" deleteColumns="0" deleteRows="0" sort="0" autoFilter="0" pivotTables="0"/>
  <mergeCells count="4">
    <mergeCell ref="H2:H4"/>
    <mergeCell ref="I2:I4"/>
    <mergeCell ref="J2:J4"/>
    <mergeCell ref="K2:K4"/>
  </mergeCells>
  <conditionalFormatting sqref="I6:K31">
    <cfRule type="cellIs" dxfId="12" priority="1" operator="equal">
      <formula>0</formula>
    </cfRule>
  </conditionalFormatting>
  <pageMargins left="0.7" right="0.7" top="0.75" bottom="0.75" header="0.3" footer="0.3"/>
  <pageSetup paperSize="9" scale="24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pageSetUpPr fitToPage="1"/>
  </sheetPr>
  <dimension ref="A1:M58"/>
  <sheetViews>
    <sheetView showGridLines="0" zoomScale="90" zoomScaleNormal="90" workbookViewId="0">
      <pane ySplit="5" topLeftCell="A21" activePane="bottomLeft" state="frozen"/>
      <selection activeCell="C10" sqref="C10"/>
      <selection pane="bottomLeft" activeCell="C47" sqref="C47"/>
    </sheetView>
  </sheetViews>
  <sheetFormatPr defaultColWidth="20.28515625" defaultRowHeight="14.4" customHeight="1" x14ac:dyDescent="0.2"/>
  <cols>
    <col min="1" max="1" width="20.7109375" style="23" customWidth="1"/>
    <col min="2" max="2" width="25.7109375" style="24" customWidth="1"/>
    <col min="3" max="3" width="75.7109375" style="60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0.28515625" style="23"/>
  </cols>
  <sheetData>
    <row r="1" spans="1:13" s="4" customFormat="1" ht="6" customHeight="1" x14ac:dyDescent="0.2">
      <c r="A1" s="11"/>
      <c r="C1" s="3"/>
      <c r="J1" s="12"/>
    </row>
    <row r="2" spans="1:13" s="4" customFormat="1" ht="16.2" customHeight="1" x14ac:dyDescent="0.2">
      <c r="A2" s="1"/>
      <c r="B2" s="2"/>
      <c r="C2" s="3"/>
      <c r="D2" s="8"/>
      <c r="E2" s="8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8"/>
      <c r="M2" s="13"/>
    </row>
    <row r="3" spans="1:13" s="4" customFormat="1" ht="16.2" customHeight="1" x14ac:dyDescent="0.2">
      <c r="A3" s="1"/>
      <c r="C3" s="288" t="str">
        <f>Содержание!B40</f>
        <v>Цены указаны с НДС</v>
      </c>
      <c r="D3" s="8"/>
      <c r="E3" s="8"/>
      <c r="G3" s="10"/>
      <c r="H3" s="370"/>
      <c r="I3" s="368"/>
      <c r="J3" s="368"/>
      <c r="K3" s="368"/>
    </row>
    <row r="4" spans="1:13" s="4" customFormat="1" ht="6" customHeight="1" thickBot="1" x14ac:dyDescent="0.25">
      <c r="A4" s="1"/>
      <c r="B4" s="5"/>
      <c r="C4" s="6"/>
      <c r="D4" s="8"/>
      <c r="E4" s="8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221" t="s">
        <v>1183</v>
      </c>
      <c r="D5" s="118" t="s">
        <v>1178</v>
      </c>
      <c r="E5" s="117" t="s">
        <v>1212</v>
      </c>
      <c r="F5" s="117" t="s">
        <v>1213</v>
      </c>
      <c r="G5" s="130" t="s">
        <v>1177</v>
      </c>
      <c r="H5" s="131">
        <f>Содержание!F20</f>
        <v>0</v>
      </c>
      <c r="I5" s="129">
        <f>SUM(I6:I55)</f>
        <v>0</v>
      </c>
      <c r="J5" s="129">
        <f>SUM(J6:J55)</f>
        <v>0</v>
      </c>
      <c r="K5" s="132">
        <f>SUM(K6:K55)</f>
        <v>0</v>
      </c>
    </row>
    <row r="6" spans="1:13" ht="30" customHeight="1" x14ac:dyDescent="0.2">
      <c r="A6" s="61"/>
      <c r="B6" s="120" t="s">
        <v>941</v>
      </c>
      <c r="C6" s="124" t="s">
        <v>1187</v>
      </c>
      <c r="D6" s="141"/>
      <c r="E6" s="144">
        <v>2</v>
      </c>
      <c r="F6" s="121">
        <v>125</v>
      </c>
      <c r="G6" s="164">
        <f>VLOOKUP(C6,Лист1!C588:F635,3,0)</f>
        <v>84.898800000000008</v>
      </c>
      <c r="H6" s="241">
        <f t="shared" ref="H6:H30" si="0">G6-G6*$H$5</f>
        <v>84.898800000000008</v>
      </c>
      <c r="I6" s="147">
        <f t="shared" ref="I6:I12" si="1">D6*H6</f>
        <v>0</v>
      </c>
      <c r="J6" s="147">
        <f>VLOOKUP(C6,Лист1!C348:H838,6,0)</f>
        <v>0</v>
      </c>
      <c r="K6" s="147">
        <f>VLOOKUP(C6,Лист1!C588:I635,7,0)</f>
        <v>0</v>
      </c>
    </row>
    <row r="7" spans="1:13" ht="30" customHeight="1" x14ac:dyDescent="0.2">
      <c r="A7" s="61"/>
      <c r="B7" s="120" t="s">
        <v>942</v>
      </c>
      <c r="C7" s="124" t="s">
        <v>1188</v>
      </c>
      <c r="D7" s="142"/>
      <c r="E7" s="144">
        <v>2</v>
      </c>
      <c r="F7" s="121">
        <v>65</v>
      </c>
      <c r="G7" s="164">
        <f>VLOOKUP(C7,Лист1!C589:F635,3,0)</f>
        <v>114.68520000000001</v>
      </c>
      <c r="H7" s="235">
        <f t="shared" si="0"/>
        <v>114.68520000000001</v>
      </c>
      <c r="I7" s="149">
        <f t="shared" si="1"/>
        <v>0</v>
      </c>
      <c r="J7" s="149">
        <f>VLOOKUP(C7,Лист1!C349:H839,6,0)</f>
        <v>0</v>
      </c>
      <c r="K7" s="149">
        <f>VLOOKUP(C7,Лист1!C589:I635,7,0)</f>
        <v>0</v>
      </c>
    </row>
    <row r="8" spans="1:13" ht="30" customHeight="1" x14ac:dyDescent="0.2">
      <c r="A8" s="61"/>
      <c r="B8" s="120" t="s">
        <v>943</v>
      </c>
      <c r="C8" s="124" t="s">
        <v>944</v>
      </c>
      <c r="D8" s="142"/>
      <c r="E8" s="144">
        <v>2</v>
      </c>
      <c r="F8" s="121">
        <v>14</v>
      </c>
      <c r="G8" s="164">
        <f>VLOOKUP(C8,Лист1!C590:F635,3,0)</f>
        <v>175.75110000000001</v>
      </c>
      <c r="H8" s="235">
        <f t="shared" si="0"/>
        <v>175.75110000000001</v>
      </c>
      <c r="I8" s="149">
        <f t="shared" si="1"/>
        <v>0</v>
      </c>
      <c r="J8" s="149">
        <f>VLOOKUP(C8,Лист1!C350:H840,6,0)</f>
        <v>0</v>
      </c>
      <c r="K8" s="149">
        <f>VLOOKUP(C8,Лист1!C590:I635,7,0)</f>
        <v>0</v>
      </c>
    </row>
    <row r="9" spans="1:13" ht="30" customHeight="1" x14ac:dyDescent="0.2">
      <c r="A9" s="61"/>
      <c r="B9" s="120" t="s">
        <v>945</v>
      </c>
      <c r="C9" s="124" t="s">
        <v>946</v>
      </c>
      <c r="D9" s="142"/>
      <c r="E9" s="144">
        <v>2</v>
      </c>
      <c r="F9" s="121">
        <v>14</v>
      </c>
      <c r="G9" s="164">
        <f>VLOOKUP(C9,Лист1!C591:F636,3,0)</f>
        <v>191.40030000000002</v>
      </c>
      <c r="H9" s="235">
        <f t="shared" si="0"/>
        <v>191.40030000000002</v>
      </c>
      <c r="I9" s="149">
        <f t="shared" si="1"/>
        <v>0</v>
      </c>
      <c r="J9" s="149">
        <f>VLOOKUP(C9,Лист1!C351:H841,6,0)</f>
        <v>0</v>
      </c>
      <c r="K9" s="149">
        <f>VLOOKUP(C9,Лист1!C591:I635,7,0)</f>
        <v>0</v>
      </c>
    </row>
    <row r="10" spans="1:13" ht="30" customHeight="1" x14ac:dyDescent="0.2">
      <c r="A10" s="61"/>
      <c r="B10" s="120" t="s">
        <v>947</v>
      </c>
      <c r="C10" s="124" t="s">
        <v>948</v>
      </c>
      <c r="D10" s="142"/>
      <c r="E10" s="144">
        <v>2</v>
      </c>
      <c r="F10" s="121">
        <v>14</v>
      </c>
      <c r="G10" s="164">
        <f>VLOOKUP(C10,Лист1!C592:F637,3,0)</f>
        <v>327.61260000000004</v>
      </c>
      <c r="H10" s="235">
        <f t="shared" si="0"/>
        <v>327.61260000000004</v>
      </c>
      <c r="I10" s="149">
        <f t="shared" si="1"/>
        <v>0</v>
      </c>
      <c r="J10" s="149">
        <f>VLOOKUP(C10,Лист1!C352:H842,6,0)</f>
        <v>0</v>
      </c>
      <c r="K10" s="149">
        <f>VLOOKUP(C10,Лист1!C592:I635,7,0)</f>
        <v>0</v>
      </c>
    </row>
    <row r="11" spans="1:13" ht="30" customHeight="1" x14ac:dyDescent="0.2">
      <c r="A11" s="61"/>
      <c r="B11" s="120" t="s">
        <v>949</v>
      </c>
      <c r="C11" s="124" t="s">
        <v>950</v>
      </c>
      <c r="D11" s="142"/>
      <c r="E11" s="144">
        <v>2</v>
      </c>
      <c r="F11" s="121">
        <v>14</v>
      </c>
      <c r="G11" s="164">
        <f>VLOOKUP(C11,Лист1!C593:F638,3,0)</f>
        <v>331.14690000000002</v>
      </c>
      <c r="H11" s="235">
        <f t="shared" si="0"/>
        <v>331.14690000000002</v>
      </c>
      <c r="I11" s="149">
        <f t="shared" si="1"/>
        <v>0</v>
      </c>
      <c r="J11" s="149">
        <f>VLOOKUP(C11,Лист1!C353:H843,6,0)</f>
        <v>0</v>
      </c>
      <c r="K11" s="149">
        <f>VLOOKUP(C11,Лист1!C593:I636,7,0)</f>
        <v>0</v>
      </c>
    </row>
    <row r="12" spans="1:13" ht="30" customHeight="1" thickBot="1" x14ac:dyDescent="0.25">
      <c r="A12" s="61"/>
      <c r="B12" s="120" t="s">
        <v>951</v>
      </c>
      <c r="C12" s="124" t="s">
        <v>952</v>
      </c>
      <c r="D12" s="143"/>
      <c r="E12" s="144">
        <v>2</v>
      </c>
      <c r="F12" s="121">
        <v>14</v>
      </c>
      <c r="G12" s="164">
        <f>VLOOKUP(C12,Лист1!C594:F639,3,0)</f>
        <v>542.80799999999999</v>
      </c>
      <c r="H12" s="235">
        <f t="shared" si="0"/>
        <v>542.80799999999999</v>
      </c>
      <c r="I12" s="149">
        <f t="shared" si="1"/>
        <v>0</v>
      </c>
      <c r="J12" s="149">
        <f>VLOOKUP(C12,Лист1!C354:H844,6,0)</f>
        <v>0</v>
      </c>
      <c r="K12" s="149">
        <f>VLOOKUP(C12,Лист1!C594:I637,7,0)</f>
        <v>0</v>
      </c>
    </row>
    <row r="13" spans="1:13" ht="4.95" customHeight="1" thickBot="1" x14ac:dyDescent="0.25">
      <c r="A13" s="31"/>
      <c r="B13" s="172"/>
      <c r="C13" s="242"/>
      <c r="D13" s="49"/>
      <c r="E13" s="162"/>
      <c r="F13" s="162"/>
      <c r="G13" s="244"/>
      <c r="H13" s="163"/>
      <c r="I13" s="237"/>
      <c r="J13" s="238"/>
      <c r="K13" s="238"/>
    </row>
    <row r="14" spans="1:13" ht="30" customHeight="1" x14ac:dyDescent="0.2">
      <c r="A14" s="61"/>
      <c r="B14" s="120" t="s">
        <v>953</v>
      </c>
      <c r="C14" s="124" t="s">
        <v>1189</v>
      </c>
      <c r="D14" s="141"/>
      <c r="E14" s="144">
        <v>3.4</v>
      </c>
      <c r="F14" s="121">
        <v>22</v>
      </c>
      <c r="G14" s="164">
        <f>VLOOKUP(C14,Лист1!C588:E635,3,0)</f>
        <v>201.79530000000003</v>
      </c>
      <c r="H14" s="235">
        <f t="shared" si="0"/>
        <v>201.79530000000003</v>
      </c>
      <c r="I14" s="149">
        <f t="shared" ref="I14:I20" si="2">D14*H14</f>
        <v>0</v>
      </c>
      <c r="J14" s="149">
        <f>VLOOKUP(C14,Лист1!C356:H846,6,0)</f>
        <v>0</v>
      </c>
      <c r="K14" s="149">
        <f>VLOOKUP(C14,Лист1!C588:I635,7,0)</f>
        <v>0</v>
      </c>
    </row>
    <row r="15" spans="1:13" ht="30" customHeight="1" x14ac:dyDescent="0.2">
      <c r="A15" s="61"/>
      <c r="B15" s="120" t="s">
        <v>954</v>
      </c>
      <c r="C15" s="124" t="s">
        <v>1190</v>
      </c>
      <c r="D15" s="142"/>
      <c r="E15" s="144">
        <v>3.4</v>
      </c>
      <c r="F15" s="121">
        <v>15</v>
      </c>
      <c r="G15" s="164">
        <f>VLOOKUP(C15,Лист1!C589:E635,3,0)</f>
        <v>309.97890000000001</v>
      </c>
      <c r="H15" s="235">
        <f t="shared" si="0"/>
        <v>309.97890000000001</v>
      </c>
      <c r="I15" s="149">
        <f t="shared" si="2"/>
        <v>0</v>
      </c>
      <c r="J15" s="149">
        <f>VLOOKUP(C15,Лист1!C357:H847,6,0)</f>
        <v>0</v>
      </c>
      <c r="K15" s="149">
        <f>VLOOKUP(C15,Лист1!C589:I635,7,0)</f>
        <v>0</v>
      </c>
    </row>
    <row r="16" spans="1:13" ht="30" customHeight="1" x14ac:dyDescent="0.2">
      <c r="A16" s="61"/>
      <c r="B16" s="120" t="s">
        <v>955</v>
      </c>
      <c r="C16" s="124" t="s">
        <v>956</v>
      </c>
      <c r="D16" s="142"/>
      <c r="E16" s="144">
        <v>3.4</v>
      </c>
      <c r="F16" s="121">
        <v>6</v>
      </c>
      <c r="G16" s="164">
        <f>VLOOKUP(C16,Лист1!C590:E635,3,0)</f>
        <v>447.49530000000004</v>
      </c>
      <c r="H16" s="235">
        <f t="shared" si="0"/>
        <v>447.49530000000004</v>
      </c>
      <c r="I16" s="149">
        <f t="shared" si="2"/>
        <v>0</v>
      </c>
      <c r="J16" s="149">
        <f>VLOOKUP(C16,Лист1!C358:H848,6,0)</f>
        <v>0</v>
      </c>
      <c r="K16" s="149">
        <f>VLOOKUP(C16,Лист1!C590:I635,7,0)</f>
        <v>0</v>
      </c>
    </row>
    <row r="17" spans="1:11" ht="30" customHeight="1" x14ac:dyDescent="0.2">
      <c r="A17" s="61"/>
      <c r="B17" s="120" t="s">
        <v>957</v>
      </c>
      <c r="C17" s="124" t="s">
        <v>958</v>
      </c>
      <c r="D17" s="142"/>
      <c r="E17" s="144">
        <v>3.4</v>
      </c>
      <c r="F17" s="121">
        <v>6</v>
      </c>
      <c r="G17" s="164">
        <f>VLOOKUP(C17,Лист1!C591:E635,3,0)</f>
        <v>556.54830000000004</v>
      </c>
      <c r="H17" s="235">
        <f t="shared" si="0"/>
        <v>556.54830000000004</v>
      </c>
      <c r="I17" s="149">
        <f t="shared" si="2"/>
        <v>0</v>
      </c>
      <c r="J17" s="149">
        <f>VLOOKUP(C17,Лист1!C359:H850,6,0)</f>
        <v>0</v>
      </c>
      <c r="K17" s="149">
        <f>VLOOKUP(C17,Лист1!C591:I635,7,0)</f>
        <v>0</v>
      </c>
    </row>
    <row r="18" spans="1:11" ht="30" customHeight="1" x14ac:dyDescent="0.2">
      <c r="A18" s="61"/>
      <c r="B18" s="120" t="s">
        <v>959</v>
      </c>
      <c r="C18" s="124" t="s">
        <v>960</v>
      </c>
      <c r="D18" s="142"/>
      <c r="E18" s="144">
        <v>3.4</v>
      </c>
      <c r="F18" s="121">
        <v>6</v>
      </c>
      <c r="G18" s="164">
        <f>VLOOKUP(C18,Лист1!C592:E635,3,0)</f>
        <v>819.23939999999993</v>
      </c>
      <c r="H18" s="235">
        <f t="shared" si="0"/>
        <v>819.23939999999993</v>
      </c>
      <c r="I18" s="149">
        <f t="shared" si="2"/>
        <v>0</v>
      </c>
      <c r="J18" s="149">
        <f>VLOOKUP(C18,Лист1!C360:H850,6,0)</f>
        <v>0</v>
      </c>
      <c r="K18" s="149">
        <f>VLOOKUP(C18,Лист1!C592:I636,7,0)</f>
        <v>0</v>
      </c>
    </row>
    <row r="19" spans="1:11" ht="30" customHeight="1" x14ac:dyDescent="0.2">
      <c r="A19" s="61"/>
      <c r="B19" s="120" t="s">
        <v>961</v>
      </c>
      <c r="C19" s="124" t="s">
        <v>962</v>
      </c>
      <c r="D19" s="142"/>
      <c r="E19" s="144">
        <v>3.4</v>
      </c>
      <c r="F19" s="121">
        <v>6</v>
      </c>
      <c r="G19" s="164">
        <f>VLOOKUP(C19,Лист1!C593:E635,3,0)</f>
        <v>920.29770000000008</v>
      </c>
      <c r="H19" s="235">
        <f t="shared" si="0"/>
        <v>920.29770000000008</v>
      </c>
      <c r="I19" s="149">
        <f t="shared" si="2"/>
        <v>0</v>
      </c>
      <c r="J19" s="149">
        <f>VLOOKUP(C19,Лист1!C361:H851,6,0)</f>
        <v>0</v>
      </c>
      <c r="K19" s="149">
        <f>VLOOKUP(C19,Лист1!C593:I637,7,0)</f>
        <v>0</v>
      </c>
    </row>
    <row r="20" spans="1:11" ht="30" customHeight="1" thickBot="1" x14ac:dyDescent="0.25">
      <c r="A20" s="61"/>
      <c r="B20" s="120" t="s">
        <v>963</v>
      </c>
      <c r="C20" s="124" t="s">
        <v>964</v>
      </c>
      <c r="D20" s="143"/>
      <c r="E20" s="144">
        <v>3.4</v>
      </c>
      <c r="F20" s="121">
        <v>6</v>
      </c>
      <c r="G20" s="164">
        <f>VLOOKUP(C20,Лист1!C594:E635,3,0)</f>
        <v>1507.6908000000003</v>
      </c>
      <c r="H20" s="235">
        <f t="shared" si="0"/>
        <v>1507.6908000000003</v>
      </c>
      <c r="I20" s="149">
        <f t="shared" si="2"/>
        <v>0</v>
      </c>
      <c r="J20" s="149">
        <f>VLOOKUP(C20,Лист1!C362:H852,6,0)</f>
        <v>0</v>
      </c>
      <c r="K20" s="149">
        <f>VLOOKUP(C20,Лист1!C594:I638,7,0)</f>
        <v>0</v>
      </c>
    </row>
    <row r="21" spans="1:11" ht="4.95" customHeight="1" thickBot="1" x14ac:dyDescent="0.25">
      <c r="A21" s="31"/>
      <c r="B21" s="172"/>
      <c r="C21" s="242"/>
      <c r="D21" s="49"/>
      <c r="E21" s="162"/>
      <c r="F21" s="162"/>
      <c r="G21" s="244"/>
      <c r="H21" s="163"/>
      <c r="I21" s="237"/>
      <c r="J21" s="238"/>
      <c r="K21" s="238"/>
    </row>
    <row r="22" spans="1:11" ht="30" customHeight="1" x14ac:dyDescent="0.2">
      <c r="A22" s="61"/>
      <c r="B22" s="120" t="s">
        <v>965</v>
      </c>
      <c r="C22" s="124" t="s">
        <v>1191</v>
      </c>
      <c r="D22" s="141"/>
      <c r="E22" s="245">
        <v>2.7</v>
      </c>
      <c r="F22" s="204">
        <v>270</v>
      </c>
      <c r="G22" s="164">
        <f>VLOOKUP(C22,Лист1!C596:E636,3,0)</f>
        <v>24.12</v>
      </c>
      <c r="H22" s="235">
        <f t="shared" si="0"/>
        <v>24.12</v>
      </c>
      <c r="I22" s="149">
        <f>D22*H22</f>
        <v>0</v>
      </c>
      <c r="J22" s="149">
        <f>VLOOKUP(C22,Лист1!C364:H854,6,0)</f>
        <v>0</v>
      </c>
      <c r="K22" s="149">
        <f>VLOOKUP(C22,Лист1!C596:I640,7,0)</f>
        <v>0</v>
      </c>
    </row>
    <row r="23" spans="1:11" ht="30" customHeight="1" thickBot="1" x14ac:dyDescent="0.25">
      <c r="A23" s="61"/>
      <c r="B23" s="120" t="s">
        <v>966</v>
      </c>
      <c r="C23" s="124" t="s">
        <v>1192</v>
      </c>
      <c r="D23" s="143"/>
      <c r="E23" s="245">
        <v>2.7</v>
      </c>
      <c r="F23" s="121">
        <v>50</v>
      </c>
      <c r="G23" s="164">
        <f>VLOOKUP(C23,Лист1!C597:E637,3,0)</f>
        <v>47.8</v>
      </c>
      <c r="H23" s="235">
        <f t="shared" si="0"/>
        <v>47.8</v>
      </c>
      <c r="I23" s="149">
        <f>D23*H23</f>
        <v>0</v>
      </c>
      <c r="J23" s="149">
        <f>VLOOKUP(C23,Лист1!C365:H855,6,0)</f>
        <v>0</v>
      </c>
      <c r="K23" s="149">
        <f>VLOOKUP(C23,Лист1!C597:I641,7,0)</f>
        <v>0</v>
      </c>
    </row>
    <row r="24" spans="1:11" ht="4.95" customHeight="1" thickBot="1" x14ac:dyDescent="0.25">
      <c r="A24" s="31"/>
      <c r="B24" s="172"/>
      <c r="C24" s="242"/>
      <c r="D24" s="49"/>
      <c r="E24" s="162"/>
      <c r="F24" s="162"/>
      <c r="G24" s="244"/>
      <c r="H24" s="163"/>
      <c r="I24" s="237"/>
      <c r="J24" s="238"/>
      <c r="K24" s="238"/>
    </row>
    <row r="25" spans="1:11" ht="30" customHeight="1" x14ac:dyDescent="0.2">
      <c r="A25" s="61"/>
      <c r="B25" s="120" t="s">
        <v>967</v>
      </c>
      <c r="C25" s="124" t="s">
        <v>1193</v>
      </c>
      <c r="D25" s="141"/>
      <c r="E25" s="125">
        <v>2.7</v>
      </c>
      <c r="F25" s="121">
        <v>300</v>
      </c>
      <c r="G25" s="164">
        <f>VLOOKUP(C25,Лист1!C599:E639,3,0)</f>
        <v>18.98</v>
      </c>
      <c r="H25" s="235">
        <f t="shared" si="0"/>
        <v>18.98</v>
      </c>
      <c r="I25" s="149">
        <f>D25*H25</f>
        <v>0</v>
      </c>
      <c r="J25" s="149">
        <f>VLOOKUP(C25,Лист1!C367:H857,6,0)</f>
        <v>0</v>
      </c>
      <c r="K25" s="149">
        <f>VLOOKUP(C25,Лист1!C599:I643,7,0)</f>
        <v>0</v>
      </c>
    </row>
    <row r="26" spans="1:11" ht="30" customHeight="1" x14ac:dyDescent="0.2">
      <c r="A26" s="61"/>
      <c r="B26" s="120" t="s">
        <v>968</v>
      </c>
      <c r="C26" s="124" t="s">
        <v>1194</v>
      </c>
      <c r="D26" s="142"/>
      <c r="E26" s="125">
        <v>2.7</v>
      </c>
      <c r="F26" s="121">
        <v>136</v>
      </c>
      <c r="G26" s="164">
        <f>VLOOKUP(C26,Лист1!C600:E640,3,0)</f>
        <v>37.479999999999997</v>
      </c>
      <c r="H26" s="235">
        <f t="shared" si="0"/>
        <v>37.479999999999997</v>
      </c>
      <c r="I26" s="149">
        <f>D26*H26</f>
        <v>0</v>
      </c>
      <c r="J26" s="149">
        <f>VLOOKUP(C26,Лист1!C368:H858,6,0)</f>
        <v>0</v>
      </c>
      <c r="K26" s="149">
        <f>VLOOKUP(C26,Лист1!C600:I644,7,0)</f>
        <v>0</v>
      </c>
    </row>
    <row r="27" spans="1:11" ht="30" customHeight="1" thickBot="1" x14ac:dyDescent="0.25">
      <c r="A27" s="61"/>
      <c r="B27" s="120" t="s">
        <v>969</v>
      </c>
      <c r="C27" s="124" t="s">
        <v>970</v>
      </c>
      <c r="D27" s="143"/>
      <c r="E27" s="125">
        <v>2.7</v>
      </c>
      <c r="F27" s="121">
        <v>60</v>
      </c>
      <c r="G27" s="164">
        <f>VLOOKUP(C27,Лист1!C601:E641,3,0)</f>
        <v>58.74</v>
      </c>
      <c r="H27" s="235">
        <f t="shared" si="0"/>
        <v>58.74</v>
      </c>
      <c r="I27" s="149">
        <f>D27*H27</f>
        <v>0</v>
      </c>
      <c r="J27" s="149">
        <f>VLOOKUP(C27,Лист1!C369:H859,6,0)</f>
        <v>0</v>
      </c>
      <c r="K27" s="149">
        <f>VLOOKUP(C27,Лист1!C601:I645,7,0)</f>
        <v>0</v>
      </c>
    </row>
    <row r="28" spans="1:11" ht="4.95" customHeight="1" thickBot="1" x14ac:dyDescent="0.25">
      <c r="A28" s="31"/>
      <c r="B28" s="172"/>
      <c r="C28" s="242"/>
      <c r="D28" s="49"/>
      <c r="E28" s="162"/>
      <c r="F28" s="162"/>
      <c r="G28" s="244"/>
      <c r="H28" s="163"/>
      <c r="I28" s="237"/>
      <c r="J28" s="238"/>
      <c r="K28" s="238"/>
    </row>
    <row r="29" spans="1:11" ht="30" customHeight="1" x14ac:dyDescent="0.2">
      <c r="A29" s="61"/>
      <c r="B29" s="120" t="s">
        <v>971</v>
      </c>
      <c r="C29" s="124" t="s">
        <v>1195</v>
      </c>
      <c r="D29" s="141"/>
      <c r="E29" s="125">
        <v>2.7</v>
      </c>
      <c r="F29" s="121">
        <v>30</v>
      </c>
      <c r="G29" s="164">
        <f>VLOOKUP(C29,Лист1!C603:E643,3,0)</f>
        <v>206.34</v>
      </c>
      <c r="H29" s="235">
        <f t="shared" si="0"/>
        <v>206.34</v>
      </c>
      <c r="I29" s="149">
        <f>D29*H29</f>
        <v>0</v>
      </c>
      <c r="J29" s="149">
        <f>VLOOKUP(C29,Лист1!C371:H861,6,0)</f>
        <v>0</v>
      </c>
      <c r="K29" s="149">
        <f>VLOOKUP(C29,Лист1!C603:I647,7,0)</f>
        <v>0</v>
      </c>
    </row>
    <row r="30" spans="1:11" ht="30" customHeight="1" thickBot="1" x14ac:dyDescent="0.25">
      <c r="A30" s="61"/>
      <c r="B30" s="120" t="s">
        <v>972</v>
      </c>
      <c r="C30" s="124" t="s">
        <v>1196</v>
      </c>
      <c r="D30" s="143"/>
      <c r="E30" s="125">
        <v>2.7</v>
      </c>
      <c r="F30" s="121">
        <v>18</v>
      </c>
      <c r="G30" s="164">
        <f>VLOOKUP(C30,Лист1!C604:E644,3,0)</f>
        <v>250.58</v>
      </c>
      <c r="H30" s="235">
        <f t="shared" si="0"/>
        <v>250.58</v>
      </c>
      <c r="I30" s="149">
        <f>D30*H30</f>
        <v>0</v>
      </c>
      <c r="J30" s="149">
        <f>VLOOKUP(C30,Лист1!C372:H862,6,0)</f>
        <v>0</v>
      </c>
      <c r="K30" s="149">
        <f>VLOOKUP(C30,Лист1!C604:I648,7,0)</f>
        <v>0</v>
      </c>
    </row>
    <row r="31" spans="1:11" ht="30" customHeight="1" thickBot="1" x14ac:dyDescent="0.25">
      <c r="A31" s="61"/>
      <c r="B31" s="343" t="s">
        <v>1787</v>
      </c>
      <c r="C31" s="344" t="s">
        <v>1786</v>
      </c>
      <c r="D31" s="345"/>
      <c r="E31" s="352">
        <v>2.7</v>
      </c>
      <c r="F31" s="347">
        <v>18</v>
      </c>
      <c r="G31" s="348">
        <f>VLOOKUP(C31,Лист1!C:K,3,0)</f>
        <v>500.93499999999995</v>
      </c>
      <c r="H31" s="349">
        <f t="shared" ref="H31" si="3">G31-G31*$H$5</f>
        <v>500.93499999999995</v>
      </c>
      <c r="I31" s="350">
        <f>D31*H31</f>
        <v>0</v>
      </c>
      <c r="J31" s="350">
        <f>VLOOKUP(C31,Лист1!C:K,6,0)</f>
        <v>0</v>
      </c>
      <c r="K31" s="350">
        <f>VLOOKUP(C31,Лист1!C:K,7,0)</f>
        <v>0</v>
      </c>
    </row>
    <row r="32" spans="1:11" ht="4.95" customHeight="1" thickBot="1" x14ac:dyDescent="0.25">
      <c r="A32" s="31"/>
      <c r="B32" s="172"/>
      <c r="C32" s="242"/>
      <c r="D32" s="49"/>
      <c r="E32" s="162"/>
      <c r="F32" s="162"/>
      <c r="G32" s="244"/>
      <c r="H32" s="163"/>
      <c r="I32" s="237"/>
      <c r="J32" s="238"/>
      <c r="K32" s="238"/>
    </row>
    <row r="33" spans="1:11" ht="30" customHeight="1" x14ac:dyDescent="0.2">
      <c r="A33" s="61"/>
      <c r="B33" s="120" t="s">
        <v>973</v>
      </c>
      <c r="C33" s="124" t="s">
        <v>1197</v>
      </c>
      <c r="D33" s="141"/>
      <c r="E33" s="125">
        <v>2.7</v>
      </c>
      <c r="F33" s="121">
        <v>80</v>
      </c>
      <c r="G33" s="164">
        <f>VLOOKUP(C33,Лист1!C606:E646,3,0)</f>
        <v>65.16</v>
      </c>
      <c r="H33" s="235">
        <f t="shared" ref="H33:H55" si="4">G33-G33*$H$5</f>
        <v>65.16</v>
      </c>
      <c r="I33" s="149">
        <f t="shared" ref="I33:I55" si="5">D33*H33</f>
        <v>0</v>
      </c>
      <c r="J33" s="149">
        <f>VLOOKUP(C33,Лист1!C374:H864,6,0)</f>
        <v>0</v>
      </c>
      <c r="K33" s="149">
        <f>VLOOKUP(C33,Лист1!C606:I650,7,0)</f>
        <v>0</v>
      </c>
    </row>
    <row r="34" spans="1:11" ht="30" customHeight="1" thickBot="1" x14ac:dyDescent="0.25">
      <c r="A34" s="61"/>
      <c r="B34" s="120" t="s">
        <v>974</v>
      </c>
      <c r="C34" s="124" t="s">
        <v>1198</v>
      </c>
      <c r="D34" s="143"/>
      <c r="E34" s="125">
        <v>2.7</v>
      </c>
      <c r="F34" s="121">
        <v>60</v>
      </c>
      <c r="G34" s="164">
        <f>VLOOKUP(C34,Лист1!C607:E647,3,0)</f>
        <v>122</v>
      </c>
      <c r="H34" s="235">
        <f t="shared" si="4"/>
        <v>122</v>
      </c>
      <c r="I34" s="149">
        <f t="shared" si="5"/>
        <v>0</v>
      </c>
      <c r="J34" s="149">
        <f>VLOOKUP(C34,Лист1!C375:H865,6,0)</f>
        <v>0</v>
      </c>
      <c r="K34" s="149">
        <f>VLOOKUP(C34,Лист1!C607:I651,7,0)</f>
        <v>0</v>
      </c>
    </row>
    <row r="35" spans="1:11" ht="4.95" customHeight="1" thickBot="1" x14ac:dyDescent="0.25">
      <c r="A35" s="31"/>
      <c r="B35" s="172"/>
      <c r="C35" s="242"/>
      <c r="D35" s="49"/>
      <c r="E35" s="162"/>
      <c r="F35" s="162"/>
      <c r="G35" s="244"/>
      <c r="H35" s="163"/>
      <c r="I35" s="237"/>
      <c r="J35" s="238"/>
      <c r="K35" s="238"/>
    </row>
    <row r="36" spans="1:11" ht="30" customHeight="1" x14ac:dyDescent="0.2">
      <c r="A36" s="61"/>
      <c r="B36" s="120" t="s">
        <v>975</v>
      </c>
      <c r="C36" s="124" t="s">
        <v>1199</v>
      </c>
      <c r="D36" s="141"/>
      <c r="E36" s="245">
        <v>2.7</v>
      </c>
      <c r="F36" s="204">
        <v>75</v>
      </c>
      <c r="G36" s="164">
        <f>VLOOKUP(C36,Лист1!C609:E649,3,0)</f>
        <v>43.16</v>
      </c>
      <c r="H36" s="235">
        <f t="shared" si="4"/>
        <v>43.16</v>
      </c>
      <c r="I36" s="149">
        <f t="shared" si="5"/>
        <v>0</v>
      </c>
      <c r="J36" s="149">
        <f>VLOOKUP(C36,Лист1!C377:H867,6,0)</f>
        <v>0</v>
      </c>
      <c r="K36" s="149">
        <f>VLOOKUP(C36,Лист1!C609:I653,7,0)</f>
        <v>0</v>
      </c>
    </row>
    <row r="37" spans="1:11" ht="30" customHeight="1" thickBot="1" x14ac:dyDescent="0.25">
      <c r="A37" s="61"/>
      <c r="B37" s="120" t="s">
        <v>976</v>
      </c>
      <c r="C37" s="124" t="s">
        <v>1200</v>
      </c>
      <c r="D37" s="143"/>
      <c r="E37" s="245">
        <v>2.7</v>
      </c>
      <c r="F37" s="204">
        <v>40</v>
      </c>
      <c r="G37" s="164">
        <f>VLOOKUP(C37,Лист1!C610:E650,3,0)</f>
        <v>130.97999999999999</v>
      </c>
      <c r="H37" s="235">
        <f t="shared" si="4"/>
        <v>130.97999999999999</v>
      </c>
      <c r="I37" s="149">
        <f t="shared" si="5"/>
        <v>0</v>
      </c>
      <c r="J37" s="149">
        <f>VLOOKUP(C37,Лист1!C378:H868,6,0)</f>
        <v>0</v>
      </c>
      <c r="K37" s="149">
        <f>VLOOKUP(C37,Лист1!C610:I654,7,0)</f>
        <v>0</v>
      </c>
    </row>
    <row r="38" spans="1:11" ht="4.95" customHeight="1" thickBot="1" x14ac:dyDescent="0.25">
      <c r="A38" s="31"/>
      <c r="B38" s="172"/>
      <c r="C38" s="242"/>
      <c r="D38" s="49"/>
      <c r="E38" s="162"/>
      <c r="F38" s="162"/>
      <c r="G38" s="244"/>
      <c r="H38" s="163"/>
      <c r="I38" s="237"/>
      <c r="J38" s="238"/>
      <c r="K38" s="238"/>
    </row>
    <row r="39" spans="1:11" ht="30" customHeight="1" x14ac:dyDescent="0.2">
      <c r="A39" s="61"/>
      <c r="B39" s="120" t="s">
        <v>977</v>
      </c>
      <c r="C39" s="124" t="s">
        <v>1201</v>
      </c>
      <c r="D39" s="141"/>
      <c r="E39" s="125">
        <v>2.7</v>
      </c>
      <c r="F39" s="121">
        <v>75</v>
      </c>
      <c r="G39" s="164">
        <f>VLOOKUP(C39,Лист1!C612:E652,3,0)</f>
        <v>43.16</v>
      </c>
      <c r="H39" s="235">
        <f t="shared" si="4"/>
        <v>43.16</v>
      </c>
      <c r="I39" s="149">
        <f t="shared" si="5"/>
        <v>0</v>
      </c>
      <c r="J39" s="149">
        <f>VLOOKUP(C39,Лист1!C380:H870,6,0)</f>
        <v>0</v>
      </c>
      <c r="K39" s="149">
        <f>VLOOKUP(C39,Лист1!C612:I656,7,0)</f>
        <v>0</v>
      </c>
    </row>
    <row r="40" spans="1:11" ht="30" customHeight="1" thickBot="1" x14ac:dyDescent="0.25">
      <c r="A40" s="61"/>
      <c r="B40" s="120" t="s">
        <v>978</v>
      </c>
      <c r="C40" s="124" t="s">
        <v>1202</v>
      </c>
      <c r="D40" s="143"/>
      <c r="E40" s="245">
        <v>2.7</v>
      </c>
      <c r="F40" s="121">
        <v>34</v>
      </c>
      <c r="G40" s="164">
        <f>VLOOKUP(C40,Лист1!C613:E653,3,0)</f>
        <v>133.24</v>
      </c>
      <c r="H40" s="235">
        <f t="shared" si="4"/>
        <v>133.24</v>
      </c>
      <c r="I40" s="149">
        <f t="shared" si="5"/>
        <v>0</v>
      </c>
      <c r="J40" s="149">
        <f>VLOOKUP(C40,Лист1!C381:H871,6,0)</f>
        <v>0</v>
      </c>
      <c r="K40" s="149">
        <f>VLOOKUP(C40,Лист1!C613:I657,7,0)</f>
        <v>0</v>
      </c>
    </row>
    <row r="41" spans="1:11" ht="4.95" customHeight="1" thickBot="1" x14ac:dyDescent="0.25">
      <c r="A41" s="31"/>
      <c r="B41" s="172"/>
      <c r="C41" s="242"/>
      <c r="D41" s="49"/>
      <c r="E41" s="162"/>
      <c r="F41" s="162"/>
      <c r="G41" s="244"/>
      <c r="H41" s="163"/>
      <c r="I41" s="237"/>
      <c r="J41" s="238"/>
      <c r="K41" s="238"/>
    </row>
    <row r="42" spans="1:11" ht="30" customHeight="1" thickBot="1" x14ac:dyDescent="0.25">
      <c r="A42" s="61"/>
      <c r="B42" s="120" t="s">
        <v>979</v>
      </c>
      <c r="C42" s="124" t="s">
        <v>1203</v>
      </c>
      <c r="D42" s="246"/>
      <c r="E42" s="125">
        <v>2.7</v>
      </c>
      <c r="F42" s="204">
        <v>90</v>
      </c>
      <c r="G42" s="164">
        <f>VLOOKUP(C42,Лист1!C615:E655,3,0)</f>
        <v>96.48</v>
      </c>
      <c r="H42" s="235">
        <f t="shared" si="4"/>
        <v>96.48</v>
      </c>
      <c r="I42" s="149">
        <f t="shared" si="5"/>
        <v>0</v>
      </c>
      <c r="J42" s="149">
        <f>VLOOKUP(C42,Лист1!C383:H873,6,0)</f>
        <v>0</v>
      </c>
      <c r="K42" s="149">
        <f>VLOOKUP(C42,Лист1!C615:I659,7,0)</f>
        <v>0</v>
      </c>
    </row>
    <row r="43" spans="1:11" ht="4.8" customHeight="1" thickBot="1" x14ac:dyDescent="0.25">
      <c r="A43" s="31"/>
      <c r="B43" s="172"/>
      <c r="C43" s="242"/>
      <c r="D43" s="49"/>
      <c r="E43" s="162"/>
      <c r="F43" s="162"/>
      <c r="G43" s="244"/>
      <c r="H43" s="163"/>
      <c r="I43" s="237"/>
      <c r="J43" s="238"/>
      <c r="K43" s="238"/>
    </row>
    <row r="44" spans="1:11" ht="30" customHeight="1" thickBot="1" x14ac:dyDescent="0.25">
      <c r="A44" s="61"/>
      <c r="B44" s="343" t="s">
        <v>979</v>
      </c>
      <c r="C44" s="344" t="s">
        <v>1785</v>
      </c>
      <c r="D44" s="353"/>
      <c r="E44" s="352">
        <v>2.7</v>
      </c>
      <c r="F44" s="347">
        <v>90</v>
      </c>
      <c r="G44" s="348">
        <f>VLOOKUP(C44,Лист1!C:K,3,0)</f>
        <v>185.14</v>
      </c>
      <c r="H44" s="349">
        <f t="shared" ref="H44" si="6">G44-G44*$H$5</f>
        <v>185.14</v>
      </c>
      <c r="I44" s="350">
        <f t="shared" ref="I44" si="7">D44*H44</f>
        <v>0</v>
      </c>
      <c r="J44" s="350">
        <f>VLOOKUP(C44,Лист1!C:K,6,0)</f>
        <v>0</v>
      </c>
      <c r="K44" s="350">
        <f>VLOOKUP(C44,Лист1!C:K,7,0)</f>
        <v>0</v>
      </c>
    </row>
    <row r="45" spans="1:11" ht="4.95" customHeight="1" thickBot="1" x14ac:dyDescent="0.25">
      <c r="A45" s="31"/>
      <c r="B45" s="65"/>
      <c r="C45" s="254"/>
      <c r="D45" s="255"/>
      <c r="E45" s="328"/>
      <c r="F45" s="328"/>
      <c r="G45" s="329"/>
      <c r="H45" s="330"/>
      <c r="I45" s="155"/>
      <c r="J45" s="155"/>
      <c r="K45" s="155"/>
    </row>
    <row r="46" spans="1:11" ht="30" customHeight="1" x14ac:dyDescent="0.2">
      <c r="A46" s="61"/>
      <c r="B46" s="120" t="s">
        <v>980</v>
      </c>
      <c r="C46" s="124" t="s">
        <v>981</v>
      </c>
      <c r="D46" s="141"/>
      <c r="E46" s="245">
        <v>2.7</v>
      </c>
      <c r="F46" s="204">
        <v>80</v>
      </c>
      <c r="G46" s="164">
        <f>VLOOKUP(C46,Лист1!C588:E623,3,0)</f>
        <v>138.52000000000001</v>
      </c>
      <c r="H46" s="235">
        <f t="shared" si="4"/>
        <v>138.52000000000001</v>
      </c>
      <c r="I46" s="149">
        <f t="shared" si="5"/>
        <v>0</v>
      </c>
      <c r="J46" s="149">
        <f>VLOOKUP(C46,Лист1!C385:H875,6,0)</f>
        <v>0</v>
      </c>
      <c r="K46" s="149">
        <f>VLOOKUP(C46,Лист1!C616:I618,7,0)</f>
        <v>0</v>
      </c>
    </row>
    <row r="47" spans="1:11" ht="30" customHeight="1" thickBot="1" x14ac:dyDescent="0.25">
      <c r="A47" s="61"/>
      <c r="B47" s="120" t="s">
        <v>982</v>
      </c>
      <c r="C47" s="124" t="s">
        <v>1204</v>
      </c>
      <c r="D47" s="143"/>
      <c r="E47" s="245">
        <v>2.7</v>
      </c>
      <c r="F47" s="204">
        <v>40</v>
      </c>
      <c r="G47" s="164">
        <f>VLOOKUP(C47,Лист1!C:E,3,0)</f>
        <v>237.08</v>
      </c>
      <c r="H47" s="235">
        <f t="shared" si="4"/>
        <v>237.08</v>
      </c>
      <c r="I47" s="149">
        <f t="shared" si="5"/>
        <v>0</v>
      </c>
      <c r="J47" s="149">
        <f>VLOOKUP(C47,Лист1!C386:H876,6,0)</f>
        <v>0</v>
      </c>
      <c r="K47" s="149">
        <f>VLOOKUP(C47,Лист1!C617:I619,7,0)</f>
        <v>0</v>
      </c>
    </row>
    <row r="48" spans="1:11" ht="4.95" customHeight="1" thickBot="1" x14ac:dyDescent="0.25">
      <c r="A48" s="31"/>
      <c r="B48" s="172"/>
      <c r="C48" s="242"/>
      <c r="D48" s="49"/>
      <c r="E48" s="162"/>
      <c r="F48" s="162"/>
      <c r="G48" s="244"/>
      <c r="H48" s="163"/>
      <c r="I48" s="237"/>
      <c r="J48" s="238"/>
      <c r="K48" s="238"/>
    </row>
    <row r="49" spans="1:11" ht="30" customHeight="1" x14ac:dyDescent="0.2">
      <c r="A49" s="61"/>
      <c r="B49" s="120" t="s">
        <v>983</v>
      </c>
      <c r="C49" s="124" t="s">
        <v>1205</v>
      </c>
      <c r="D49" s="141"/>
      <c r="E49" s="125">
        <v>2.7</v>
      </c>
      <c r="F49" s="121">
        <v>40</v>
      </c>
      <c r="G49" s="164">
        <f>VLOOKUP(C49,Лист1!C591:E635,3,0)</f>
        <v>82.76</v>
      </c>
      <c r="H49" s="235">
        <f t="shared" si="4"/>
        <v>82.76</v>
      </c>
      <c r="I49" s="149">
        <f t="shared" si="5"/>
        <v>0</v>
      </c>
      <c r="J49" s="149">
        <f>VLOOKUP(C49,Лист1!C388:H878,6,0)</f>
        <v>0</v>
      </c>
      <c r="K49" s="149">
        <f>VLOOKUP(C49,Лист1!C588:I635,7,0)</f>
        <v>0</v>
      </c>
    </row>
    <row r="50" spans="1:11" ht="30" customHeight="1" x14ac:dyDescent="0.2">
      <c r="A50" s="61"/>
      <c r="B50" s="120" t="s">
        <v>984</v>
      </c>
      <c r="C50" s="124" t="s">
        <v>1206</v>
      </c>
      <c r="D50" s="142"/>
      <c r="E50" s="125">
        <v>2.7</v>
      </c>
      <c r="F50" s="121">
        <v>32</v>
      </c>
      <c r="G50" s="164">
        <f>VLOOKUP(C50,Лист1!C592:E635,3,0)</f>
        <v>172.56</v>
      </c>
      <c r="H50" s="235">
        <f t="shared" si="4"/>
        <v>172.56</v>
      </c>
      <c r="I50" s="149">
        <f t="shared" si="5"/>
        <v>0</v>
      </c>
      <c r="J50" s="149">
        <f>VLOOKUP(C50,Лист1!C389:H879,6,0)</f>
        <v>0</v>
      </c>
      <c r="K50" s="149">
        <f>VLOOKUP(C50,Лист1!C589:I635,7,0)</f>
        <v>0</v>
      </c>
    </row>
    <row r="51" spans="1:11" ht="30" customHeight="1" thickBot="1" x14ac:dyDescent="0.25">
      <c r="A51" s="61"/>
      <c r="B51" s="120" t="s">
        <v>985</v>
      </c>
      <c r="C51" s="124" t="s">
        <v>1207</v>
      </c>
      <c r="D51" s="143"/>
      <c r="E51" s="125">
        <v>2.7</v>
      </c>
      <c r="F51" s="121">
        <v>16</v>
      </c>
      <c r="G51" s="164">
        <f>VLOOKUP(C51,Лист1!C593:E635,3,0)</f>
        <v>245.4</v>
      </c>
      <c r="H51" s="235">
        <f t="shared" si="4"/>
        <v>245.4</v>
      </c>
      <c r="I51" s="149">
        <f t="shared" si="5"/>
        <v>0</v>
      </c>
      <c r="J51" s="149">
        <f>VLOOKUP(C51,Лист1!C390:H880,6,0)</f>
        <v>0</v>
      </c>
      <c r="K51" s="149">
        <f>VLOOKUP(C51,Лист1!C590:I635,7,0)</f>
        <v>0</v>
      </c>
    </row>
    <row r="52" spans="1:11" ht="4.95" customHeight="1" thickBot="1" x14ac:dyDescent="0.25">
      <c r="A52" s="31"/>
      <c r="B52" s="172"/>
      <c r="C52" s="242"/>
      <c r="D52" s="49"/>
      <c r="E52" s="162"/>
      <c r="F52" s="162"/>
      <c r="G52" s="244"/>
      <c r="H52" s="163"/>
      <c r="I52" s="237"/>
      <c r="J52" s="238"/>
      <c r="K52" s="238"/>
    </row>
    <row r="53" spans="1:11" ht="30" customHeight="1" x14ac:dyDescent="0.2">
      <c r="A53" s="61"/>
      <c r="B53" s="120" t="s">
        <v>986</v>
      </c>
      <c r="C53" s="124" t="s">
        <v>1208</v>
      </c>
      <c r="D53" s="141"/>
      <c r="E53" s="125">
        <v>2.7</v>
      </c>
      <c r="F53" s="121">
        <v>54</v>
      </c>
      <c r="G53" s="164">
        <f>VLOOKUP(C53,Лист1!C595:E635,3,0)</f>
        <v>82.76</v>
      </c>
      <c r="H53" s="235">
        <f t="shared" si="4"/>
        <v>82.76</v>
      </c>
      <c r="I53" s="149">
        <f t="shared" si="5"/>
        <v>0</v>
      </c>
      <c r="J53" s="149">
        <f>VLOOKUP(C53,Лист1!C392:H882,6,0)</f>
        <v>0</v>
      </c>
      <c r="K53" s="149">
        <f>VLOOKUP(C53,Лист1!C592:I635,7,0)</f>
        <v>0</v>
      </c>
    </row>
    <row r="54" spans="1:11" ht="30" customHeight="1" x14ac:dyDescent="0.2">
      <c r="A54" s="61"/>
      <c r="B54" s="120" t="s">
        <v>987</v>
      </c>
      <c r="C54" s="124" t="s">
        <v>1209</v>
      </c>
      <c r="D54" s="142"/>
      <c r="E54" s="125">
        <v>2.7</v>
      </c>
      <c r="F54" s="121">
        <v>38</v>
      </c>
      <c r="G54" s="164">
        <f>VLOOKUP(C54,Лист1!C596:E635,3,0)</f>
        <v>172.56</v>
      </c>
      <c r="H54" s="235">
        <f t="shared" si="4"/>
        <v>172.56</v>
      </c>
      <c r="I54" s="149">
        <f t="shared" si="5"/>
        <v>0</v>
      </c>
      <c r="J54" s="149">
        <f>VLOOKUP(C54,Лист1!C393:H883,6,0)</f>
        <v>0</v>
      </c>
      <c r="K54" s="149">
        <f>VLOOKUP(C54,Лист1!C593:I635,7,0)</f>
        <v>0</v>
      </c>
    </row>
    <row r="55" spans="1:11" ht="30" customHeight="1" thickBot="1" x14ac:dyDescent="0.25">
      <c r="A55" s="61"/>
      <c r="B55" s="120" t="s">
        <v>988</v>
      </c>
      <c r="C55" s="124" t="s">
        <v>1210</v>
      </c>
      <c r="D55" s="143"/>
      <c r="E55" s="125">
        <v>2.7</v>
      </c>
      <c r="F55" s="121">
        <v>20</v>
      </c>
      <c r="G55" s="164">
        <f>VLOOKUP(C55,Лист1!C597:E635,3,0)</f>
        <v>247.24</v>
      </c>
      <c r="H55" s="235">
        <f t="shared" si="4"/>
        <v>247.24</v>
      </c>
      <c r="I55" s="149">
        <f t="shared" si="5"/>
        <v>0</v>
      </c>
      <c r="J55" s="149">
        <f>VLOOKUP(C55,Лист1!C394:H884,6,0)</f>
        <v>0</v>
      </c>
      <c r="K55" s="149">
        <f>VLOOKUP(C55,Лист1!C594:I635,7,0)</f>
        <v>0</v>
      </c>
    </row>
    <row r="56" spans="1:11" ht="4.95" customHeight="1" x14ac:dyDescent="0.2">
      <c r="A56" s="31"/>
      <c r="B56" s="35"/>
      <c r="C56" s="233"/>
      <c r="D56" s="55"/>
      <c r="E56" s="55"/>
      <c r="F56" s="55"/>
      <c r="G56" s="55"/>
      <c r="H56" s="55"/>
      <c r="I56" s="55"/>
      <c r="J56" s="36"/>
      <c r="K56" s="35"/>
    </row>
    <row r="58" spans="1:11" ht="14.4" customHeight="1" x14ac:dyDescent="0.25">
      <c r="B58" s="33"/>
    </row>
  </sheetData>
  <sheetProtection algorithmName="SHA-512" hashValue="TCCeB6yyoz7o224JGevaqcMMy6yRh1BhtM8CY3uKYOZrTVppfJDbcpLASQjaD8srBJaia6vH1/YgzMmb0jSo7w==" saltValue="CUvwVUgq0UHBCks9wbypkw==" spinCount="100000" sheet="1" formatCells="0" formatColumns="0" formatRows="0" insertColumns="0" insertRows="0" insertHyperlinks="0" deleteColumns="0" deleteRows="0" sort="0" autoFilter="0" pivotTables="0"/>
  <mergeCells count="4">
    <mergeCell ref="H2:H4"/>
    <mergeCell ref="I2:I4"/>
    <mergeCell ref="J2:J4"/>
    <mergeCell ref="K2:K4"/>
  </mergeCells>
  <conditionalFormatting sqref="I45:K55 I6:K43">
    <cfRule type="cellIs" dxfId="11" priority="3" operator="equal">
      <formula>0</formula>
    </cfRule>
  </conditionalFormatting>
  <conditionalFormatting sqref="I44">
    <cfRule type="cellIs" dxfId="10" priority="2" operator="equal">
      <formula>0</formula>
    </cfRule>
  </conditionalFormatting>
  <conditionalFormatting sqref="J44:K44">
    <cfRule type="cellIs" dxfId="9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4">
    <pageSetUpPr fitToPage="1"/>
  </sheetPr>
  <dimension ref="A1:M178"/>
  <sheetViews>
    <sheetView showGridLines="0" zoomScale="90" zoomScaleNormal="90" workbookViewId="0">
      <pane ySplit="5" topLeftCell="A6" activePane="bottomLeft" state="frozen"/>
      <selection activeCell="D50" sqref="D50"/>
      <selection pane="bottomLeft" activeCell="C87" sqref="C87"/>
    </sheetView>
  </sheetViews>
  <sheetFormatPr defaultColWidth="20.28515625" defaultRowHeight="14.4" customHeight="1" x14ac:dyDescent="0.2"/>
  <cols>
    <col min="1" max="1" width="20.7109375" style="23" customWidth="1"/>
    <col min="2" max="2" width="25.7109375" style="24" customWidth="1"/>
    <col min="3" max="3" width="82.85546875" style="60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0.28515625" style="23"/>
  </cols>
  <sheetData>
    <row r="1" spans="1:13" s="4" customFormat="1" ht="6" customHeight="1" x14ac:dyDescent="0.2">
      <c r="A1" s="11"/>
      <c r="C1" s="3"/>
      <c r="J1" s="12"/>
    </row>
    <row r="2" spans="1:13" s="4" customFormat="1" ht="16.2" customHeight="1" x14ac:dyDescent="0.2">
      <c r="A2" s="1"/>
      <c r="B2" s="2"/>
      <c r="C2" s="3"/>
      <c r="D2" s="8"/>
      <c r="E2" s="8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8"/>
      <c r="M2" s="13"/>
    </row>
    <row r="3" spans="1:13" s="4" customFormat="1" ht="16.2" customHeight="1" x14ac:dyDescent="0.2">
      <c r="A3" s="1"/>
      <c r="C3" s="288" t="str">
        <f>Содержание!B40</f>
        <v>Цены указаны с НДС</v>
      </c>
      <c r="D3" s="8"/>
      <c r="E3" s="8"/>
      <c r="G3" s="10"/>
      <c r="H3" s="370"/>
      <c r="I3" s="368"/>
      <c r="J3" s="368"/>
      <c r="K3" s="368"/>
    </row>
    <row r="4" spans="1:13" s="4" customFormat="1" ht="6" customHeight="1" thickBot="1" x14ac:dyDescent="0.25">
      <c r="A4" s="1"/>
      <c r="B4" s="5"/>
      <c r="C4" s="6"/>
      <c r="D4" s="8"/>
      <c r="E4" s="8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7"/>
      <c r="B5" s="116" t="s">
        <v>1174</v>
      </c>
      <c r="C5" s="221" t="s">
        <v>1183</v>
      </c>
      <c r="D5" s="118" t="s">
        <v>1178</v>
      </c>
      <c r="E5" s="117" t="s">
        <v>1212</v>
      </c>
      <c r="F5" s="117" t="s">
        <v>1213</v>
      </c>
      <c r="G5" s="130" t="s">
        <v>1177</v>
      </c>
      <c r="H5" s="131">
        <f>Содержание!F22</f>
        <v>0</v>
      </c>
      <c r="I5" s="129">
        <f>SUM(I6:I174)</f>
        <v>0</v>
      </c>
      <c r="J5" s="132">
        <f>SUM(J6:J174)</f>
        <v>0</v>
      </c>
      <c r="K5" s="132">
        <f>SUM(K6:K176)</f>
        <v>0</v>
      </c>
    </row>
    <row r="6" spans="1:13" ht="30" customHeight="1" x14ac:dyDescent="0.2">
      <c r="A6" s="61"/>
      <c r="B6" s="120" t="s">
        <v>612</v>
      </c>
      <c r="C6" s="124" t="s">
        <v>613</v>
      </c>
      <c r="D6" s="141"/>
      <c r="E6" s="144">
        <v>1.8</v>
      </c>
      <c r="F6" s="121">
        <v>100</v>
      </c>
      <c r="G6" s="164">
        <f>VLOOKUP(C6,Лист1!C348:E536,3,0)</f>
        <v>47.552400000000006</v>
      </c>
      <c r="H6" s="241">
        <f t="shared" ref="H6" si="0">G6-G6*$H$5</f>
        <v>47.552400000000006</v>
      </c>
      <c r="I6" s="147">
        <f>D6*H6</f>
        <v>0</v>
      </c>
      <c r="J6" s="147">
        <f>VLOOKUP(C6,Лист1!C348:H569,6,0)</f>
        <v>0</v>
      </c>
      <c r="K6" s="147">
        <f>VLOOKUP(C6,Лист1!C348:I553,7,0)</f>
        <v>0</v>
      </c>
    </row>
    <row r="7" spans="1:13" ht="30" customHeight="1" x14ac:dyDescent="0.2">
      <c r="B7" s="120" t="s">
        <v>614</v>
      </c>
      <c r="C7" s="124" t="s">
        <v>615</v>
      </c>
      <c r="D7" s="142"/>
      <c r="E7" s="144">
        <v>1.8</v>
      </c>
      <c r="F7" s="121">
        <v>80</v>
      </c>
      <c r="G7" s="164">
        <f>VLOOKUP(C7,Лист1!C349:E537,3,0)</f>
        <v>54.467280000000002</v>
      </c>
      <c r="H7" s="235">
        <f t="shared" ref="H7:H71" si="1">G7-G7*$H$5</f>
        <v>54.467280000000002</v>
      </c>
      <c r="I7" s="149">
        <f t="shared" ref="I7:I71" si="2">D7*H7</f>
        <v>0</v>
      </c>
      <c r="J7" s="149">
        <f>VLOOKUP(C7,Лист1!C349:H570,6,0)</f>
        <v>0</v>
      </c>
      <c r="K7" s="149">
        <f>VLOOKUP(C7,Лист1!C349:I554,7,0)</f>
        <v>0</v>
      </c>
    </row>
    <row r="8" spans="1:13" ht="30" customHeight="1" x14ac:dyDescent="0.2">
      <c r="B8" s="120" t="s">
        <v>616</v>
      </c>
      <c r="C8" s="124" t="s">
        <v>617</v>
      </c>
      <c r="D8" s="142"/>
      <c r="E8" s="144">
        <v>1.8</v>
      </c>
      <c r="F8" s="121">
        <v>150</v>
      </c>
      <c r="G8" s="164">
        <f>VLOOKUP(C8,Лист1!C350:E538,3,0)</f>
        <v>67.321799999999996</v>
      </c>
      <c r="H8" s="235">
        <f t="shared" si="1"/>
        <v>67.321799999999996</v>
      </c>
      <c r="I8" s="149">
        <f t="shared" si="2"/>
        <v>0</v>
      </c>
      <c r="J8" s="149">
        <f>VLOOKUP(C8,Лист1!C350:H571,6,0)</f>
        <v>0</v>
      </c>
      <c r="K8" s="149">
        <f>VLOOKUP(C8,Лист1!C350:I555,7,0)</f>
        <v>0</v>
      </c>
    </row>
    <row r="9" spans="1:13" ht="30" customHeight="1" x14ac:dyDescent="0.2">
      <c r="B9" s="120" t="s">
        <v>618</v>
      </c>
      <c r="C9" s="124" t="s">
        <v>619</v>
      </c>
      <c r="D9" s="142"/>
      <c r="E9" s="144">
        <v>1.8</v>
      </c>
      <c r="F9" s="121">
        <v>10</v>
      </c>
      <c r="G9" s="164">
        <f>VLOOKUP(C9,Лист1!C351:E539,3,0)</f>
        <v>92.194200000000009</v>
      </c>
      <c r="H9" s="235">
        <f t="shared" si="1"/>
        <v>92.194200000000009</v>
      </c>
      <c r="I9" s="149">
        <f t="shared" si="2"/>
        <v>0</v>
      </c>
      <c r="J9" s="149">
        <f>VLOOKUP(C9,Лист1!C351:H572,6,0)</f>
        <v>0</v>
      </c>
      <c r="K9" s="149">
        <f>VLOOKUP(C9,Лист1!C351:I556,7,0)</f>
        <v>0</v>
      </c>
    </row>
    <row r="10" spans="1:13" ht="30" customHeight="1" x14ac:dyDescent="0.2">
      <c r="B10" s="120" t="s">
        <v>620</v>
      </c>
      <c r="C10" s="124" t="s">
        <v>621</v>
      </c>
      <c r="D10" s="142"/>
      <c r="E10" s="144">
        <v>1.8</v>
      </c>
      <c r="F10" s="121">
        <v>10</v>
      </c>
      <c r="G10" s="164">
        <f>VLOOKUP(C10,Лист1!C352:E540,3,0)</f>
        <v>96.97590000000001</v>
      </c>
      <c r="H10" s="235">
        <f t="shared" si="1"/>
        <v>96.97590000000001</v>
      </c>
      <c r="I10" s="149">
        <f t="shared" si="2"/>
        <v>0</v>
      </c>
      <c r="J10" s="149">
        <f>VLOOKUP(C10,Лист1!C352:H573,6,0)</f>
        <v>0</v>
      </c>
      <c r="K10" s="149">
        <f>VLOOKUP(C10,Лист1!C352:I557,7,0)</f>
        <v>0</v>
      </c>
    </row>
    <row r="11" spans="1:13" ht="30" customHeight="1" x14ac:dyDescent="0.2">
      <c r="B11" s="120" t="s">
        <v>622</v>
      </c>
      <c r="C11" s="124" t="s">
        <v>623</v>
      </c>
      <c r="D11" s="142"/>
      <c r="E11" s="144">
        <v>1.8</v>
      </c>
      <c r="F11" s="121">
        <v>10</v>
      </c>
      <c r="G11" s="164">
        <f>VLOOKUP(C11,Лист1!C353:E541,3,0)</f>
        <v>141.48540000000003</v>
      </c>
      <c r="H11" s="235">
        <f t="shared" si="1"/>
        <v>141.48540000000003</v>
      </c>
      <c r="I11" s="149">
        <f t="shared" si="2"/>
        <v>0</v>
      </c>
      <c r="J11" s="149">
        <f>VLOOKUP(C11,Лист1!C353:H574,6,0)</f>
        <v>0</v>
      </c>
      <c r="K11" s="149">
        <f>VLOOKUP(C11,Лист1!C353:I558,7,0)</f>
        <v>0</v>
      </c>
    </row>
    <row r="12" spans="1:13" ht="30" customHeight="1" thickBot="1" x14ac:dyDescent="0.25">
      <c r="B12" s="120" t="s">
        <v>624</v>
      </c>
      <c r="C12" s="124" t="s">
        <v>625</v>
      </c>
      <c r="D12" s="143"/>
      <c r="E12" s="144">
        <v>1.8</v>
      </c>
      <c r="F12" s="121">
        <v>10</v>
      </c>
      <c r="G12" s="164">
        <f>VLOOKUP(C12,Лист1!C354:E542,3,0)</f>
        <v>171.1773</v>
      </c>
      <c r="H12" s="235">
        <f t="shared" si="1"/>
        <v>171.1773</v>
      </c>
      <c r="I12" s="149">
        <f t="shared" si="2"/>
        <v>0</v>
      </c>
      <c r="J12" s="149">
        <f>VLOOKUP(C12,Лист1!C354:H575,6,0)</f>
        <v>0</v>
      </c>
      <c r="K12" s="149">
        <f>VLOOKUP(C12,Лист1!C354:I559,7,0)</f>
        <v>0</v>
      </c>
    </row>
    <row r="13" spans="1:13" ht="4.95" customHeight="1" thickBot="1" x14ac:dyDescent="0.25">
      <c r="A13" s="31"/>
      <c r="B13" s="172"/>
      <c r="C13" s="242"/>
      <c r="D13" s="49"/>
      <c r="E13" s="247"/>
      <c r="F13" s="162"/>
      <c r="G13" s="244"/>
      <c r="H13" s="163"/>
      <c r="I13" s="150"/>
      <c r="J13" s="257"/>
      <c r="K13" s="238"/>
    </row>
    <row r="14" spans="1:13" ht="30" customHeight="1" x14ac:dyDescent="0.2">
      <c r="B14" s="120" t="s">
        <v>626</v>
      </c>
      <c r="C14" s="124" t="s">
        <v>627</v>
      </c>
      <c r="D14" s="141"/>
      <c r="E14" s="144">
        <v>1.8</v>
      </c>
      <c r="F14" s="121">
        <v>72</v>
      </c>
      <c r="G14" s="164">
        <f>VLOOKUP(C14,Лист1!C348:E587,3,0)</f>
        <v>55.459800000000008</v>
      </c>
      <c r="H14" s="235">
        <f t="shared" si="1"/>
        <v>55.459800000000008</v>
      </c>
      <c r="I14" s="149">
        <f t="shared" si="2"/>
        <v>0</v>
      </c>
      <c r="J14" s="149">
        <f>VLOOKUP(C14,Лист1!C328:H548,6,0)</f>
        <v>0</v>
      </c>
      <c r="K14" s="149">
        <f>VLOOKUP(C14,Лист1!C348:I551,7,0)</f>
        <v>0</v>
      </c>
    </row>
    <row r="15" spans="1:13" ht="30" customHeight="1" x14ac:dyDescent="0.2">
      <c r="B15" s="120" t="s">
        <v>628</v>
      </c>
      <c r="C15" s="124" t="s">
        <v>629</v>
      </c>
      <c r="D15" s="142"/>
      <c r="E15" s="144">
        <v>1.8</v>
      </c>
      <c r="F15" s="121">
        <v>50</v>
      </c>
      <c r="G15" s="164">
        <f>VLOOKUP(C15,Лист1!C349:E588,3,0)</f>
        <v>64.987920000000017</v>
      </c>
      <c r="H15" s="235">
        <f t="shared" si="1"/>
        <v>64.987920000000017</v>
      </c>
      <c r="I15" s="149">
        <f t="shared" si="2"/>
        <v>0</v>
      </c>
      <c r="J15" s="149">
        <f>VLOOKUP(C15,Лист1!C329:H549,6,0)</f>
        <v>0</v>
      </c>
      <c r="K15" s="149">
        <f>VLOOKUP(C15,Лист1!C349:I552,7,0)</f>
        <v>0</v>
      </c>
    </row>
    <row r="16" spans="1:13" ht="30" customHeight="1" x14ac:dyDescent="0.2">
      <c r="B16" s="120" t="s">
        <v>630</v>
      </c>
      <c r="C16" s="124" t="s">
        <v>631</v>
      </c>
      <c r="D16" s="142"/>
      <c r="E16" s="144">
        <v>1.8</v>
      </c>
      <c r="F16" s="121">
        <v>110</v>
      </c>
      <c r="G16" s="164">
        <f>VLOOKUP(C16,Лист1!C350:E589,3,0)</f>
        <v>83.514240000000015</v>
      </c>
      <c r="H16" s="235">
        <f t="shared" si="1"/>
        <v>83.514240000000015</v>
      </c>
      <c r="I16" s="149">
        <f t="shared" si="2"/>
        <v>0</v>
      </c>
      <c r="J16" s="149">
        <f>VLOOKUP(C16,Лист1!C330:H550,6,0)</f>
        <v>0</v>
      </c>
      <c r="K16" s="149">
        <f>VLOOKUP(C16,Лист1!C350:I553,7,0)</f>
        <v>0</v>
      </c>
    </row>
    <row r="17" spans="1:11" ht="30" customHeight="1" x14ac:dyDescent="0.2">
      <c r="B17" s="120" t="s">
        <v>632</v>
      </c>
      <c r="C17" s="124" t="s">
        <v>633</v>
      </c>
      <c r="D17" s="142"/>
      <c r="E17" s="144">
        <v>1.8</v>
      </c>
      <c r="F17" s="121">
        <v>10</v>
      </c>
      <c r="G17" s="164">
        <f>VLOOKUP(C17,Лист1!C351:E590,3,0)</f>
        <v>99.747540000000001</v>
      </c>
      <c r="H17" s="235">
        <f t="shared" si="1"/>
        <v>99.747540000000001</v>
      </c>
      <c r="I17" s="149">
        <f t="shared" si="2"/>
        <v>0</v>
      </c>
      <c r="J17" s="149">
        <f>VLOOKUP(C17,Лист1!C331:H551,6,0)</f>
        <v>0</v>
      </c>
      <c r="K17" s="149">
        <f>VLOOKUP(C17,Лист1!C351:I554,7,0)</f>
        <v>0</v>
      </c>
    </row>
    <row r="18" spans="1:11" ht="30" customHeight="1" x14ac:dyDescent="0.2">
      <c r="B18" s="120" t="s">
        <v>634</v>
      </c>
      <c r="C18" s="124" t="s">
        <v>635</v>
      </c>
      <c r="D18" s="142"/>
      <c r="E18" s="144">
        <v>1.8</v>
      </c>
      <c r="F18" s="121">
        <v>10</v>
      </c>
      <c r="G18" s="164">
        <f>VLOOKUP(C18,Лист1!C352:E591,3,0)</f>
        <v>116.78310000000002</v>
      </c>
      <c r="H18" s="235">
        <f t="shared" si="1"/>
        <v>116.78310000000002</v>
      </c>
      <c r="I18" s="149">
        <f t="shared" si="2"/>
        <v>0</v>
      </c>
      <c r="J18" s="149">
        <f>VLOOKUP(C18,Лист1!C332:H552,6,0)</f>
        <v>0</v>
      </c>
      <c r="K18" s="149">
        <f>VLOOKUP(C18,Лист1!C352:I555,7,0)</f>
        <v>0</v>
      </c>
    </row>
    <row r="19" spans="1:11" ht="30" customHeight="1" x14ac:dyDescent="0.2">
      <c r="B19" s="120" t="s">
        <v>636</v>
      </c>
      <c r="C19" s="124" t="s">
        <v>637</v>
      </c>
      <c r="D19" s="142"/>
      <c r="E19" s="144">
        <v>1.8</v>
      </c>
      <c r="F19" s="121">
        <v>10</v>
      </c>
      <c r="G19" s="164">
        <f>VLOOKUP(C19,Лист1!C353:E592,3,0)</f>
        <v>155.82869999999997</v>
      </c>
      <c r="H19" s="235">
        <f t="shared" si="1"/>
        <v>155.82869999999997</v>
      </c>
      <c r="I19" s="149">
        <f t="shared" si="2"/>
        <v>0</v>
      </c>
      <c r="J19" s="149">
        <f>VLOOKUP(C19,Лист1!C333:H553,6,0)</f>
        <v>0</v>
      </c>
      <c r="K19" s="149">
        <f>VLOOKUP(C19,Лист1!C353:I556,7,0)</f>
        <v>0</v>
      </c>
    </row>
    <row r="20" spans="1:11" ht="30" customHeight="1" thickBot="1" x14ac:dyDescent="0.25">
      <c r="B20" s="120" t="s">
        <v>638</v>
      </c>
      <c r="C20" s="124" t="s">
        <v>639</v>
      </c>
      <c r="D20" s="143"/>
      <c r="E20" s="144">
        <v>1.8</v>
      </c>
      <c r="F20" s="121">
        <v>10</v>
      </c>
      <c r="G20" s="164">
        <f>VLOOKUP(C20,Лист1!C354:E593,3,0)</f>
        <v>205.83990000000003</v>
      </c>
      <c r="H20" s="235">
        <f t="shared" si="1"/>
        <v>205.83990000000003</v>
      </c>
      <c r="I20" s="149">
        <f t="shared" si="2"/>
        <v>0</v>
      </c>
      <c r="J20" s="149">
        <f>VLOOKUP(C20,Лист1!C334:H554,6,0)</f>
        <v>0</v>
      </c>
      <c r="K20" s="149">
        <f>VLOOKUP(C20,Лист1!C354:I557,7,0)</f>
        <v>0</v>
      </c>
    </row>
    <row r="21" spans="1:11" ht="4.95" customHeight="1" thickBot="1" x14ac:dyDescent="0.25">
      <c r="A21" s="31"/>
      <c r="B21" s="172"/>
      <c r="C21" s="242"/>
      <c r="D21" s="49"/>
      <c r="E21" s="247"/>
      <c r="F21" s="162"/>
      <c r="G21" s="244"/>
      <c r="H21" s="163"/>
      <c r="I21" s="150"/>
      <c r="J21" s="257"/>
      <c r="K21" s="238"/>
    </row>
    <row r="22" spans="1:11" ht="30" customHeight="1" x14ac:dyDescent="0.2">
      <c r="B22" s="120" t="s">
        <v>640</v>
      </c>
      <c r="C22" s="124" t="s">
        <v>641</v>
      </c>
      <c r="D22" s="141"/>
      <c r="E22" s="144">
        <v>1.5</v>
      </c>
      <c r="F22" s="121">
        <v>45</v>
      </c>
      <c r="G22" s="164">
        <f>VLOOKUP(C22,Лист1!C356:E595,3,0)</f>
        <v>49.801500000000011</v>
      </c>
      <c r="H22" s="235">
        <f t="shared" si="1"/>
        <v>49.801500000000011</v>
      </c>
      <c r="I22" s="149">
        <f t="shared" si="2"/>
        <v>0</v>
      </c>
      <c r="J22" s="149">
        <f>VLOOKUP(C22,Лист1!C336:H556,6,0)</f>
        <v>0</v>
      </c>
      <c r="K22" s="149">
        <f>VLOOKUP(C22,Лист1!C356:I559,7,0)</f>
        <v>0</v>
      </c>
    </row>
    <row r="23" spans="1:11" ht="30" customHeight="1" x14ac:dyDescent="0.2">
      <c r="B23" s="120" t="s">
        <v>642</v>
      </c>
      <c r="C23" s="124" t="s">
        <v>643</v>
      </c>
      <c r="D23" s="142"/>
      <c r="E23" s="144">
        <v>1.5</v>
      </c>
      <c r="F23" s="121">
        <v>115</v>
      </c>
      <c r="G23" s="164">
        <f>VLOOKUP(C23,Лист1!C357:E596,3,0)</f>
        <v>60.093000000000011</v>
      </c>
      <c r="H23" s="235">
        <f t="shared" si="1"/>
        <v>60.093000000000011</v>
      </c>
      <c r="I23" s="149">
        <f t="shared" si="2"/>
        <v>0</v>
      </c>
      <c r="J23" s="149">
        <f>VLOOKUP(C23,Лист1!C337:H557,6,0)</f>
        <v>0</v>
      </c>
      <c r="K23" s="149">
        <f>VLOOKUP(C23,Лист1!C357:I560,7,0)</f>
        <v>0</v>
      </c>
    </row>
    <row r="24" spans="1:11" ht="30" customHeight="1" x14ac:dyDescent="0.2">
      <c r="B24" s="120" t="s">
        <v>644</v>
      </c>
      <c r="C24" s="124" t="s">
        <v>645</v>
      </c>
      <c r="D24" s="142"/>
      <c r="E24" s="144">
        <v>1.5</v>
      </c>
      <c r="F24" s="121">
        <v>65</v>
      </c>
      <c r="G24" s="164">
        <f>VLOOKUP(C24,Лист1!C358:E597,3,0)</f>
        <v>78.591599999999985</v>
      </c>
      <c r="H24" s="235">
        <f t="shared" si="1"/>
        <v>78.591599999999985</v>
      </c>
      <c r="I24" s="149">
        <f t="shared" si="2"/>
        <v>0</v>
      </c>
      <c r="J24" s="149">
        <f>VLOOKUP(C24,Лист1!C338:H558,6,0)</f>
        <v>0</v>
      </c>
      <c r="K24" s="149">
        <f>VLOOKUP(C24,Лист1!C358:I561,7,0)</f>
        <v>0</v>
      </c>
    </row>
    <row r="25" spans="1:11" ht="30" customHeight="1" x14ac:dyDescent="0.2">
      <c r="B25" s="120" t="s">
        <v>646</v>
      </c>
      <c r="C25" s="124" t="s">
        <v>647</v>
      </c>
      <c r="D25" s="142"/>
      <c r="E25" s="144">
        <v>1.5</v>
      </c>
      <c r="F25" s="121">
        <v>14</v>
      </c>
      <c r="G25" s="164">
        <f>VLOOKUP(C25,Лист1!C359:E598,3,0)</f>
        <v>102.75984000000001</v>
      </c>
      <c r="H25" s="235">
        <f t="shared" si="1"/>
        <v>102.75984000000001</v>
      </c>
      <c r="I25" s="149">
        <f t="shared" si="2"/>
        <v>0</v>
      </c>
      <c r="J25" s="149">
        <f>VLOOKUP(C25,Лист1!C339:H559,6,0)</f>
        <v>0</v>
      </c>
      <c r="K25" s="149">
        <f>VLOOKUP(C25,Лист1!C359:I562,7,0)</f>
        <v>0</v>
      </c>
    </row>
    <row r="26" spans="1:11" ht="30" customHeight="1" x14ac:dyDescent="0.2">
      <c r="B26" s="120" t="s">
        <v>648</v>
      </c>
      <c r="C26" s="124" t="s">
        <v>649</v>
      </c>
      <c r="D26" s="142"/>
      <c r="E26" s="144">
        <v>1.5</v>
      </c>
      <c r="F26" s="121">
        <v>14</v>
      </c>
      <c r="G26" s="164">
        <f>VLOOKUP(C26,Лист1!C360:E599,3,0)</f>
        <v>119.69369999999999</v>
      </c>
      <c r="H26" s="235">
        <f t="shared" si="1"/>
        <v>119.69369999999999</v>
      </c>
      <c r="I26" s="149">
        <f t="shared" si="2"/>
        <v>0</v>
      </c>
      <c r="J26" s="149">
        <f>VLOOKUP(C26,Лист1!C340:H560,6,0)</f>
        <v>0</v>
      </c>
      <c r="K26" s="149">
        <f>VLOOKUP(C26,Лист1!C360:I563,7,0)</f>
        <v>0</v>
      </c>
    </row>
    <row r="27" spans="1:11" ht="30" customHeight="1" x14ac:dyDescent="0.2">
      <c r="B27" s="120" t="s">
        <v>650</v>
      </c>
      <c r="C27" s="124" t="s">
        <v>651</v>
      </c>
      <c r="D27" s="142"/>
      <c r="E27" s="144">
        <v>1.5</v>
      </c>
      <c r="F27" s="121">
        <v>14</v>
      </c>
      <c r="G27" s="164">
        <f>VLOOKUP(C27,Лист1!C361:E600,3,0)</f>
        <v>173.25630000000001</v>
      </c>
      <c r="H27" s="235">
        <f t="shared" si="1"/>
        <v>173.25630000000001</v>
      </c>
      <c r="I27" s="149">
        <f t="shared" si="2"/>
        <v>0</v>
      </c>
      <c r="J27" s="149">
        <f>VLOOKUP(C27,Лист1!C341:H561,6,0)</f>
        <v>0</v>
      </c>
      <c r="K27" s="149">
        <f>VLOOKUP(C27,Лист1!C361:I564,7,0)</f>
        <v>0</v>
      </c>
    </row>
    <row r="28" spans="1:11" ht="30" customHeight="1" x14ac:dyDescent="0.2">
      <c r="B28" s="120" t="s">
        <v>652</v>
      </c>
      <c r="C28" s="124" t="s">
        <v>653</v>
      </c>
      <c r="D28" s="142"/>
      <c r="E28" s="144">
        <v>1.5</v>
      </c>
      <c r="F28" s="121">
        <v>14</v>
      </c>
      <c r="G28" s="164">
        <f>VLOOKUP(C28,Лист1!C362:E601,3,0)</f>
        <v>198.65790000000001</v>
      </c>
      <c r="H28" s="235">
        <f t="shared" si="1"/>
        <v>198.65790000000001</v>
      </c>
      <c r="I28" s="149">
        <f t="shared" si="2"/>
        <v>0</v>
      </c>
      <c r="J28" s="149">
        <f>VLOOKUP(C28,Лист1!C342:H562,6,0)</f>
        <v>0</v>
      </c>
      <c r="K28" s="149">
        <f>VLOOKUP(C28,Лист1!C362:I565,7,0)</f>
        <v>0</v>
      </c>
    </row>
    <row r="29" spans="1:11" ht="30" customHeight="1" thickBot="1" x14ac:dyDescent="0.25">
      <c r="B29" s="120" t="s">
        <v>654</v>
      </c>
      <c r="C29" s="124" t="s">
        <v>655</v>
      </c>
      <c r="D29" s="143"/>
      <c r="E29" s="144">
        <v>1.5</v>
      </c>
      <c r="F29" s="121">
        <v>14</v>
      </c>
      <c r="G29" s="164">
        <f>VLOOKUP(C29,Лист1!C363:E602,3,0)</f>
        <v>318.69180000000006</v>
      </c>
      <c r="H29" s="235">
        <f t="shared" si="1"/>
        <v>318.69180000000006</v>
      </c>
      <c r="I29" s="149">
        <f t="shared" si="2"/>
        <v>0</v>
      </c>
      <c r="J29" s="149">
        <f>VLOOKUP(C29,Лист1!C343:H563,6,0)</f>
        <v>0</v>
      </c>
      <c r="K29" s="149">
        <f>VLOOKUP(C29,Лист1!C363:I566,7,0)</f>
        <v>0</v>
      </c>
    </row>
    <row r="30" spans="1:11" ht="4.95" customHeight="1" thickBot="1" x14ac:dyDescent="0.25">
      <c r="A30" s="31"/>
      <c r="B30" s="172"/>
      <c r="C30" s="242"/>
      <c r="D30" s="49"/>
      <c r="E30" s="247"/>
      <c r="F30" s="162"/>
      <c r="G30" s="244"/>
      <c r="H30" s="163"/>
      <c r="I30" s="150"/>
      <c r="J30" s="257"/>
      <c r="K30" s="238"/>
    </row>
    <row r="31" spans="1:11" ht="30" customHeight="1" x14ac:dyDescent="0.2">
      <c r="B31" s="120" t="s">
        <v>656</v>
      </c>
      <c r="C31" s="124" t="s">
        <v>657</v>
      </c>
      <c r="D31" s="141"/>
      <c r="E31" s="144">
        <v>1.8</v>
      </c>
      <c r="F31" s="121">
        <v>45</v>
      </c>
      <c r="G31" s="164">
        <f>VLOOKUP(C31,Лист1!C365:E604,3,0)</f>
        <v>59.894100000000009</v>
      </c>
      <c r="H31" s="235">
        <f t="shared" si="1"/>
        <v>59.894100000000009</v>
      </c>
      <c r="I31" s="149">
        <f t="shared" si="2"/>
        <v>0</v>
      </c>
      <c r="J31" s="149">
        <f>VLOOKUP(C31,Лист1!C345:H565,6,0)</f>
        <v>0</v>
      </c>
      <c r="K31" s="149">
        <f>VLOOKUP(C31,Лист1!C365:I568,7,0)</f>
        <v>0</v>
      </c>
    </row>
    <row r="32" spans="1:11" ht="30" customHeight="1" x14ac:dyDescent="0.2">
      <c r="B32" s="120" t="s">
        <v>658</v>
      </c>
      <c r="C32" s="124" t="s">
        <v>659</v>
      </c>
      <c r="D32" s="142"/>
      <c r="E32" s="144">
        <v>1.8</v>
      </c>
      <c r="F32" s="121">
        <v>115</v>
      </c>
      <c r="G32" s="164">
        <f>VLOOKUP(C32,Лист1!C366:E605,3,0)</f>
        <v>65.830680000000001</v>
      </c>
      <c r="H32" s="235">
        <f t="shared" si="1"/>
        <v>65.830680000000001</v>
      </c>
      <c r="I32" s="149">
        <f t="shared" si="2"/>
        <v>0</v>
      </c>
      <c r="J32" s="149">
        <f>VLOOKUP(C32,Лист1!C346:H566,6,0)</f>
        <v>0</v>
      </c>
      <c r="K32" s="149">
        <f>VLOOKUP(C32,Лист1!C366:I569,7,0)</f>
        <v>0</v>
      </c>
    </row>
    <row r="33" spans="1:11" ht="30" customHeight="1" x14ac:dyDescent="0.2">
      <c r="B33" s="120" t="s">
        <v>660</v>
      </c>
      <c r="C33" s="124" t="s">
        <v>661</v>
      </c>
      <c r="D33" s="142"/>
      <c r="E33" s="144">
        <v>1.8</v>
      </c>
      <c r="F33" s="121">
        <v>65</v>
      </c>
      <c r="G33" s="164">
        <f>VLOOKUP(C33,Лист1!C367:E606,3,0)</f>
        <v>84.301020000000008</v>
      </c>
      <c r="H33" s="235">
        <f t="shared" si="1"/>
        <v>84.301020000000008</v>
      </c>
      <c r="I33" s="149">
        <f t="shared" si="2"/>
        <v>0</v>
      </c>
      <c r="J33" s="149">
        <f>VLOOKUP(C33,Лист1!C347:H567,6,0)</f>
        <v>0</v>
      </c>
      <c r="K33" s="149">
        <f>VLOOKUP(C33,Лист1!C367:I570,7,0)</f>
        <v>0</v>
      </c>
    </row>
    <row r="34" spans="1:11" ht="30" customHeight="1" x14ac:dyDescent="0.2">
      <c r="B34" s="120" t="s">
        <v>662</v>
      </c>
      <c r="C34" s="124" t="s">
        <v>663</v>
      </c>
      <c r="D34" s="142"/>
      <c r="E34" s="144">
        <v>1.8</v>
      </c>
      <c r="F34" s="121">
        <v>14</v>
      </c>
      <c r="G34" s="164">
        <f>VLOOKUP(C34,Лист1!C368:E607,3,0)</f>
        <v>111.26429999999999</v>
      </c>
      <c r="H34" s="235">
        <f t="shared" si="1"/>
        <v>111.26429999999999</v>
      </c>
      <c r="I34" s="149">
        <f t="shared" si="2"/>
        <v>0</v>
      </c>
      <c r="J34" s="149">
        <f>VLOOKUP(C34,Лист1!C348:H568,6,0)</f>
        <v>0</v>
      </c>
      <c r="K34" s="149">
        <f>VLOOKUP(C34,Лист1!C368:I571,7,0)</f>
        <v>0</v>
      </c>
    </row>
    <row r="35" spans="1:11" ht="30" customHeight="1" x14ac:dyDescent="0.2">
      <c r="B35" s="120" t="s">
        <v>664</v>
      </c>
      <c r="C35" s="124" t="s">
        <v>665</v>
      </c>
      <c r="D35" s="142"/>
      <c r="E35" s="144">
        <v>1.8</v>
      </c>
      <c r="F35" s="121">
        <v>14</v>
      </c>
      <c r="G35" s="164">
        <f>VLOOKUP(C35,Лист1!C369:E608,3,0)</f>
        <v>136.24524</v>
      </c>
      <c r="H35" s="235">
        <f t="shared" si="1"/>
        <v>136.24524</v>
      </c>
      <c r="I35" s="149">
        <f t="shared" si="2"/>
        <v>0</v>
      </c>
      <c r="J35" s="149">
        <f>VLOOKUP(C35,Лист1!C349:H569,6,0)</f>
        <v>0</v>
      </c>
      <c r="K35" s="149">
        <f>VLOOKUP(C35,Лист1!C369:I572,7,0)</f>
        <v>0</v>
      </c>
    </row>
    <row r="36" spans="1:11" ht="30" customHeight="1" x14ac:dyDescent="0.2">
      <c r="B36" s="120" t="s">
        <v>666</v>
      </c>
      <c r="C36" s="124" t="s">
        <v>667</v>
      </c>
      <c r="D36" s="142"/>
      <c r="E36" s="144">
        <v>1.8</v>
      </c>
      <c r="F36" s="121">
        <v>14</v>
      </c>
      <c r="G36" s="164">
        <f>VLOOKUP(C36,Лист1!C370:E609,3,0)</f>
        <v>193.3092</v>
      </c>
      <c r="H36" s="235">
        <f t="shared" si="1"/>
        <v>193.3092</v>
      </c>
      <c r="I36" s="149">
        <f t="shared" si="2"/>
        <v>0</v>
      </c>
      <c r="J36" s="149">
        <f>VLOOKUP(C36,Лист1!C350:H570,6,0)</f>
        <v>0</v>
      </c>
      <c r="K36" s="149">
        <f>VLOOKUP(C36,Лист1!C370:I573,7,0)</f>
        <v>0</v>
      </c>
    </row>
    <row r="37" spans="1:11" ht="30" customHeight="1" x14ac:dyDescent="0.2">
      <c r="B37" s="120" t="s">
        <v>668</v>
      </c>
      <c r="C37" s="124" t="s">
        <v>669</v>
      </c>
      <c r="D37" s="142"/>
      <c r="E37" s="144">
        <v>1.8</v>
      </c>
      <c r="F37" s="121">
        <v>14</v>
      </c>
      <c r="G37" s="164">
        <f>VLOOKUP(C37,Лист1!C371:E610,3,0)</f>
        <v>235.12608000000003</v>
      </c>
      <c r="H37" s="235">
        <f t="shared" si="1"/>
        <v>235.12608000000003</v>
      </c>
      <c r="I37" s="149">
        <f t="shared" si="2"/>
        <v>0</v>
      </c>
      <c r="J37" s="149">
        <f>VLOOKUP(C37,Лист1!C351:H571,6,0)</f>
        <v>0</v>
      </c>
      <c r="K37" s="149">
        <f>VLOOKUP(C37,Лист1!C371:I574,7,0)</f>
        <v>0</v>
      </c>
    </row>
    <row r="38" spans="1:11" ht="30" customHeight="1" thickBot="1" x14ac:dyDescent="0.25">
      <c r="B38" s="120" t="s">
        <v>670</v>
      </c>
      <c r="C38" s="124" t="s">
        <v>671</v>
      </c>
      <c r="D38" s="143"/>
      <c r="E38" s="144">
        <v>1.8</v>
      </c>
      <c r="F38" s="121">
        <v>14</v>
      </c>
      <c r="G38" s="164">
        <f>VLOOKUP(C38,Лист1!C372:E611,3,0)</f>
        <v>347.81670000000003</v>
      </c>
      <c r="H38" s="235">
        <f t="shared" si="1"/>
        <v>347.81670000000003</v>
      </c>
      <c r="I38" s="149">
        <f t="shared" si="2"/>
        <v>0</v>
      </c>
      <c r="J38" s="149">
        <f>VLOOKUP(C38,Лист1!C352:H572,6,0)</f>
        <v>0</v>
      </c>
      <c r="K38" s="149">
        <f>VLOOKUP(C38,Лист1!C372:I575,7,0)</f>
        <v>0</v>
      </c>
    </row>
    <row r="39" spans="1:11" ht="4.95" customHeight="1" thickBot="1" x14ac:dyDescent="0.25">
      <c r="A39" s="31"/>
      <c r="B39" s="172"/>
      <c r="C39" s="242"/>
      <c r="D39" s="49"/>
      <c r="E39" s="247"/>
      <c r="F39" s="162"/>
      <c r="G39" s="244"/>
      <c r="H39" s="163"/>
      <c r="I39" s="150"/>
      <c r="J39" s="257"/>
      <c r="K39" s="238"/>
    </row>
    <row r="40" spans="1:11" ht="30" customHeight="1" x14ac:dyDescent="0.2">
      <c r="B40" s="120" t="s">
        <v>672</v>
      </c>
      <c r="C40" s="124" t="s">
        <v>673</v>
      </c>
      <c r="D40" s="141"/>
      <c r="E40" s="144">
        <v>1.9</v>
      </c>
      <c r="F40" s="121">
        <v>10</v>
      </c>
      <c r="G40" s="164">
        <f>VLOOKUP(C40,Лист1!C374:E613,3,0)</f>
        <v>73.861199999999997</v>
      </c>
      <c r="H40" s="235">
        <f t="shared" si="1"/>
        <v>73.861199999999997</v>
      </c>
      <c r="I40" s="149">
        <f t="shared" si="2"/>
        <v>0</v>
      </c>
      <c r="J40" s="149">
        <f>VLOOKUP(C40,Лист1!C354:H574,6,0)</f>
        <v>0</v>
      </c>
      <c r="K40" s="149">
        <f>VLOOKUP(C40,Лист1!C374:I577,7,0)</f>
        <v>0</v>
      </c>
    </row>
    <row r="41" spans="1:11" ht="30" customHeight="1" x14ac:dyDescent="0.2">
      <c r="B41" s="120" t="s">
        <v>674</v>
      </c>
      <c r="C41" s="124" t="s">
        <v>675</v>
      </c>
      <c r="D41" s="142"/>
      <c r="E41" s="144">
        <v>1.9</v>
      </c>
      <c r="F41" s="121">
        <v>10</v>
      </c>
      <c r="G41" s="164">
        <f>VLOOKUP(C41,Лист1!C375:E614,3,0)</f>
        <v>114.45840000000001</v>
      </c>
      <c r="H41" s="235">
        <f t="shared" si="1"/>
        <v>114.45840000000001</v>
      </c>
      <c r="I41" s="149">
        <f t="shared" si="2"/>
        <v>0</v>
      </c>
      <c r="J41" s="149">
        <f>VLOOKUP(C41,Лист1!C355:H575,6,0)</f>
        <v>0</v>
      </c>
      <c r="K41" s="149">
        <f>VLOOKUP(C41,Лист1!C375:I578,7,0)</f>
        <v>0</v>
      </c>
    </row>
    <row r="42" spans="1:11" ht="30" customHeight="1" x14ac:dyDescent="0.2">
      <c r="B42" s="120" t="s">
        <v>676</v>
      </c>
      <c r="C42" s="124" t="s">
        <v>677</v>
      </c>
      <c r="D42" s="142"/>
      <c r="E42" s="144">
        <v>1.9</v>
      </c>
      <c r="F42" s="121">
        <v>10</v>
      </c>
      <c r="G42" s="164">
        <f>VLOOKUP(C42,Лист1!C376:E615,3,0)</f>
        <v>198.52560000000003</v>
      </c>
      <c r="H42" s="235">
        <f t="shared" si="1"/>
        <v>198.52560000000003</v>
      </c>
      <c r="I42" s="149">
        <f t="shared" si="2"/>
        <v>0</v>
      </c>
      <c r="J42" s="149">
        <f>VLOOKUP(C42,Лист1!C356:H576,6,0)</f>
        <v>0</v>
      </c>
      <c r="K42" s="149">
        <f>VLOOKUP(C42,Лист1!C376:I579,7,0)</f>
        <v>0</v>
      </c>
    </row>
    <row r="43" spans="1:11" ht="30" customHeight="1" x14ac:dyDescent="0.2">
      <c r="B43" s="120" t="s">
        <v>678</v>
      </c>
      <c r="C43" s="124" t="s">
        <v>679</v>
      </c>
      <c r="D43" s="142"/>
      <c r="E43" s="144">
        <v>1.9</v>
      </c>
      <c r="F43" s="121">
        <v>10</v>
      </c>
      <c r="G43" s="164">
        <f>VLOOKUP(C43,Лист1!C377:E616,3,0)</f>
        <v>377.56530000000004</v>
      </c>
      <c r="H43" s="235">
        <f t="shared" si="1"/>
        <v>377.56530000000004</v>
      </c>
      <c r="I43" s="149">
        <f t="shared" si="2"/>
        <v>0</v>
      </c>
      <c r="J43" s="149">
        <f>VLOOKUP(C43,Лист1!C357:H577,6,0)</f>
        <v>0</v>
      </c>
      <c r="K43" s="149">
        <f>VLOOKUP(C43,Лист1!C377:I580,7,0)</f>
        <v>0</v>
      </c>
    </row>
    <row r="44" spans="1:11" ht="30" customHeight="1" thickBot="1" x14ac:dyDescent="0.25">
      <c r="B44" s="120" t="s">
        <v>680</v>
      </c>
      <c r="C44" s="124" t="s">
        <v>681</v>
      </c>
      <c r="D44" s="143"/>
      <c r="E44" s="144">
        <v>1.9</v>
      </c>
      <c r="F44" s="121">
        <v>10</v>
      </c>
      <c r="G44" s="164">
        <f>VLOOKUP(C44,Лист1!C378:E617,3,0)</f>
        <v>557.03970000000015</v>
      </c>
      <c r="H44" s="235">
        <f t="shared" si="1"/>
        <v>557.03970000000015</v>
      </c>
      <c r="I44" s="149">
        <f t="shared" si="2"/>
        <v>0</v>
      </c>
      <c r="J44" s="149">
        <f>VLOOKUP(C44,Лист1!C358:H578,6,0)</f>
        <v>0</v>
      </c>
      <c r="K44" s="149">
        <f>VLOOKUP(C44,Лист1!C378:I581,7,0)</f>
        <v>0</v>
      </c>
    </row>
    <row r="45" spans="1:11" ht="4.95" customHeight="1" thickBot="1" x14ac:dyDescent="0.25">
      <c r="A45" s="31"/>
      <c r="B45" s="172"/>
      <c r="C45" s="242"/>
      <c r="D45" s="49"/>
      <c r="E45" s="247"/>
      <c r="F45" s="162"/>
      <c r="G45" s="244"/>
      <c r="H45" s="163"/>
      <c r="I45" s="150"/>
      <c r="J45" s="257"/>
      <c r="K45" s="238"/>
    </row>
    <row r="46" spans="1:11" ht="30" customHeight="1" x14ac:dyDescent="0.2">
      <c r="B46" s="120" t="s">
        <v>682</v>
      </c>
      <c r="C46" s="124" t="s">
        <v>683</v>
      </c>
      <c r="D46" s="141"/>
      <c r="E46" s="144">
        <v>2.2000000000000002</v>
      </c>
      <c r="F46" s="121">
        <v>36</v>
      </c>
      <c r="G46" s="164">
        <f>VLOOKUP(C46,Лист1!C380:E619,3,0)</f>
        <v>107.54100000000001</v>
      </c>
      <c r="H46" s="235">
        <f t="shared" si="1"/>
        <v>107.54100000000001</v>
      </c>
      <c r="I46" s="149">
        <f t="shared" si="2"/>
        <v>0</v>
      </c>
      <c r="J46" s="149">
        <f>VLOOKUP(C46,Лист1!C360:H580,6,0)</f>
        <v>0</v>
      </c>
      <c r="K46" s="149">
        <f>VLOOKUP(C46,Лист1!C380:I583,7,0)</f>
        <v>0</v>
      </c>
    </row>
    <row r="47" spans="1:11" ht="30" customHeight="1" x14ac:dyDescent="0.2">
      <c r="B47" s="120" t="s">
        <v>684</v>
      </c>
      <c r="C47" s="124" t="s">
        <v>685</v>
      </c>
      <c r="D47" s="142"/>
      <c r="E47" s="144">
        <v>2.2000000000000002</v>
      </c>
      <c r="F47" s="121">
        <v>20</v>
      </c>
      <c r="G47" s="164">
        <f>VLOOKUP(C47,Лист1!C381:E620,3,0)</f>
        <v>120.14730000000002</v>
      </c>
      <c r="H47" s="235">
        <f t="shared" si="1"/>
        <v>120.14730000000002</v>
      </c>
      <c r="I47" s="149">
        <f t="shared" si="2"/>
        <v>0</v>
      </c>
      <c r="J47" s="149">
        <f>VLOOKUP(C47,Лист1!C361:H581,6,0)</f>
        <v>0</v>
      </c>
      <c r="K47" s="149">
        <f>VLOOKUP(C47,Лист1!C381:I584,7,0)</f>
        <v>0</v>
      </c>
    </row>
    <row r="48" spans="1:11" ht="30" customHeight="1" x14ac:dyDescent="0.2">
      <c r="B48" s="120" t="s">
        <v>686</v>
      </c>
      <c r="C48" s="124" t="s">
        <v>687</v>
      </c>
      <c r="D48" s="142"/>
      <c r="E48" s="144">
        <v>2.2000000000000002</v>
      </c>
      <c r="F48" s="121">
        <v>6</v>
      </c>
      <c r="G48" s="164">
        <f>VLOOKUP(C48,Лист1!C382:E621,3,0)</f>
        <v>197.06328000000005</v>
      </c>
      <c r="H48" s="235">
        <f t="shared" si="1"/>
        <v>197.06328000000005</v>
      </c>
      <c r="I48" s="149">
        <f t="shared" si="2"/>
        <v>0</v>
      </c>
      <c r="J48" s="149">
        <f>VLOOKUP(C48,Лист1!C362:H582,6,0)</f>
        <v>0</v>
      </c>
      <c r="K48" s="149">
        <f>VLOOKUP(C48,Лист1!C382:I585,7,0)</f>
        <v>0</v>
      </c>
    </row>
    <row r="49" spans="1:11" ht="30" customHeight="1" x14ac:dyDescent="0.2">
      <c r="B49" s="120" t="s">
        <v>688</v>
      </c>
      <c r="C49" s="124" t="s">
        <v>689</v>
      </c>
      <c r="D49" s="142"/>
      <c r="E49" s="144">
        <v>2.2000000000000002</v>
      </c>
      <c r="F49" s="121">
        <v>6</v>
      </c>
      <c r="G49" s="164">
        <f>VLOOKUP(C49,Лист1!C383:E622,3,0)</f>
        <v>267.94044000000002</v>
      </c>
      <c r="H49" s="235">
        <f t="shared" si="1"/>
        <v>267.94044000000002</v>
      </c>
      <c r="I49" s="149">
        <f t="shared" si="2"/>
        <v>0</v>
      </c>
      <c r="J49" s="149">
        <f>VLOOKUP(C49,Лист1!C363:H583,6,0)</f>
        <v>0</v>
      </c>
      <c r="K49" s="149">
        <f>VLOOKUP(C49,Лист1!C383:I586,7,0)</f>
        <v>0</v>
      </c>
    </row>
    <row r="50" spans="1:11" ht="30" customHeight="1" x14ac:dyDescent="0.2">
      <c r="B50" s="120" t="s">
        <v>690</v>
      </c>
      <c r="C50" s="124" t="s">
        <v>691</v>
      </c>
      <c r="D50" s="142"/>
      <c r="E50" s="144">
        <v>2.2000000000000002</v>
      </c>
      <c r="F50" s="121">
        <v>6</v>
      </c>
      <c r="G50" s="164">
        <f>VLOOKUP(C50,Лист1!C384:E623,3,0)</f>
        <v>336.30660000000006</v>
      </c>
      <c r="H50" s="235">
        <f t="shared" si="1"/>
        <v>336.30660000000006</v>
      </c>
      <c r="I50" s="149">
        <f t="shared" si="2"/>
        <v>0</v>
      </c>
      <c r="J50" s="149">
        <f>VLOOKUP(C50,Лист1!C364:H584,6,0)</f>
        <v>0</v>
      </c>
      <c r="K50" s="149">
        <f>VLOOKUP(C50,Лист1!C384:I587,7,0)</f>
        <v>0</v>
      </c>
    </row>
    <row r="51" spans="1:11" ht="30" customHeight="1" x14ac:dyDescent="0.2">
      <c r="B51" s="120" t="s">
        <v>692</v>
      </c>
      <c r="C51" s="124" t="s">
        <v>693</v>
      </c>
      <c r="D51" s="142"/>
      <c r="E51" s="144">
        <v>2.2000000000000002</v>
      </c>
      <c r="F51" s="121">
        <v>6</v>
      </c>
      <c r="G51" s="164">
        <f>VLOOKUP(C51,Лист1!C385:E635,3,0)</f>
        <v>469.0791000000001</v>
      </c>
      <c r="H51" s="235">
        <f t="shared" si="1"/>
        <v>469.0791000000001</v>
      </c>
      <c r="I51" s="149">
        <f t="shared" si="2"/>
        <v>0</v>
      </c>
      <c r="J51" s="149">
        <f>VLOOKUP(C51,Лист1!C365:H585,6,0)</f>
        <v>0</v>
      </c>
      <c r="K51" s="149">
        <f>VLOOKUP(C51,Лист1!C385:I588,7,0)</f>
        <v>0</v>
      </c>
    </row>
    <row r="52" spans="1:11" ht="30" customHeight="1" x14ac:dyDescent="0.2">
      <c r="B52" s="120" t="s">
        <v>694</v>
      </c>
      <c r="C52" s="124" t="s">
        <v>695</v>
      </c>
      <c r="D52" s="142"/>
      <c r="E52" s="144">
        <v>2.2000000000000002</v>
      </c>
      <c r="F52" s="121">
        <v>6</v>
      </c>
      <c r="G52" s="164">
        <f>VLOOKUP(C52,Лист1!C386:E635,3,0)</f>
        <v>577.37627999999995</v>
      </c>
      <c r="H52" s="235">
        <f t="shared" si="1"/>
        <v>577.37627999999995</v>
      </c>
      <c r="I52" s="149">
        <f t="shared" si="2"/>
        <v>0</v>
      </c>
      <c r="J52" s="149">
        <f>VLOOKUP(C52,Лист1!C366:H586,6,0)</f>
        <v>0</v>
      </c>
      <c r="K52" s="149">
        <f>VLOOKUP(C52,Лист1!C386:I589,7,0)</f>
        <v>0</v>
      </c>
    </row>
    <row r="53" spans="1:11" ht="30" customHeight="1" thickBot="1" x14ac:dyDescent="0.25">
      <c r="B53" s="120" t="s">
        <v>696</v>
      </c>
      <c r="C53" s="124" t="s">
        <v>697</v>
      </c>
      <c r="D53" s="143"/>
      <c r="E53" s="144">
        <v>2.2000000000000002</v>
      </c>
      <c r="F53" s="121">
        <v>6</v>
      </c>
      <c r="G53" s="164">
        <f>VLOOKUP(C53,Лист1!C387:E635,3,0)</f>
        <v>867.35880000000009</v>
      </c>
      <c r="H53" s="235">
        <f t="shared" si="1"/>
        <v>867.35880000000009</v>
      </c>
      <c r="I53" s="149">
        <f t="shared" si="2"/>
        <v>0</v>
      </c>
      <c r="J53" s="149">
        <f>VLOOKUP(C53,Лист1!C367:H587,6,0)</f>
        <v>0</v>
      </c>
      <c r="K53" s="149">
        <f>VLOOKUP(C53,Лист1!C387:I590,7,0)</f>
        <v>0</v>
      </c>
    </row>
    <row r="54" spans="1:11" ht="4.95" customHeight="1" thickBot="1" x14ac:dyDescent="0.25">
      <c r="A54" s="31"/>
      <c r="B54" s="172"/>
      <c r="C54" s="242"/>
      <c r="D54" s="49"/>
      <c r="E54" s="247"/>
      <c r="F54" s="162"/>
      <c r="G54" s="244"/>
      <c r="H54" s="163"/>
      <c r="I54" s="150"/>
      <c r="J54" s="257"/>
      <c r="K54" s="238"/>
    </row>
    <row r="55" spans="1:11" ht="30" customHeight="1" x14ac:dyDescent="0.2">
      <c r="B55" s="120" t="s">
        <v>698</v>
      </c>
      <c r="C55" s="124" t="s">
        <v>699</v>
      </c>
      <c r="D55" s="141"/>
      <c r="E55" s="144">
        <v>2.7</v>
      </c>
      <c r="F55" s="121">
        <v>36</v>
      </c>
      <c r="G55" s="164">
        <f>VLOOKUP(C55,Лист1!C389:E635,3,0)</f>
        <v>142.61939999999998</v>
      </c>
      <c r="H55" s="235">
        <f t="shared" si="1"/>
        <v>142.61939999999998</v>
      </c>
      <c r="I55" s="149">
        <f t="shared" si="2"/>
        <v>0</v>
      </c>
      <c r="J55" s="149">
        <f>VLOOKUP(C55,Лист1!C369:H589,6,0)</f>
        <v>0</v>
      </c>
      <c r="K55" s="149">
        <f>VLOOKUP(C55,Лист1!C389:I592,7,0)</f>
        <v>0</v>
      </c>
    </row>
    <row r="56" spans="1:11" ht="30" customHeight="1" x14ac:dyDescent="0.2">
      <c r="B56" s="120" t="s">
        <v>700</v>
      </c>
      <c r="C56" s="124" t="s">
        <v>701</v>
      </c>
      <c r="D56" s="142"/>
      <c r="E56" s="144">
        <v>2.7</v>
      </c>
      <c r="F56" s="121">
        <v>20</v>
      </c>
      <c r="G56" s="164">
        <f>VLOOKUP(C56,Лист1!C390:E635,3,0)</f>
        <v>174.88728</v>
      </c>
      <c r="H56" s="235">
        <f t="shared" si="1"/>
        <v>174.88728</v>
      </c>
      <c r="I56" s="149">
        <f t="shared" si="2"/>
        <v>0</v>
      </c>
      <c r="J56" s="149">
        <f>VLOOKUP(C56,Лист1!C370:H590,6,0)</f>
        <v>0</v>
      </c>
      <c r="K56" s="149">
        <f>VLOOKUP(C56,Лист1!C390:I593,7,0)</f>
        <v>0</v>
      </c>
    </row>
    <row r="57" spans="1:11" ht="30" customHeight="1" x14ac:dyDescent="0.2">
      <c r="B57" s="120" t="s">
        <v>702</v>
      </c>
      <c r="C57" s="124" t="s">
        <v>703</v>
      </c>
      <c r="D57" s="142"/>
      <c r="E57" s="144">
        <v>2.7</v>
      </c>
      <c r="F57" s="121">
        <v>6</v>
      </c>
      <c r="G57" s="164">
        <f>VLOOKUP(C57,Лист1!C391:E635,3,0)</f>
        <v>251.62703999999999</v>
      </c>
      <c r="H57" s="235">
        <f t="shared" si="1"/>
        <v>251.62703999999999</v>
      </c>
      <c r="I57" s="149">
        <f t="shared" si="2"/>
        <v>0</v>
      </c>
      <c r="J57" s="149">
        <f>VLOOKUP(C57,Лист1!C371:H591,6,0)</f>
        <v>0</v>
      </c>
      <c r="K57" s="149">
        <f>VLOOKUP(C57,Лист1!C391:I594,7,0)</f>
        <v>0</v>
      </c>
    </row>
    <row r="58" spans="1:11" ht="30" customHeight="1" x14ac:dyDescent="0.2">
      <c r="B58" s="120" t="s">
        <v>704</v>
      </c>
      <c r="C58" s="124" t="s">
        <v>705</v>
      </c>
      <c r="D58" s="142"/>
      <c r="E58" s="144">
        <v>2.7</v>
      </c>
      <c r="F58" s="121">
        <v>6</v>
      </c>
      <c r="G58" s="164">
        <f>VLOOKUP(C58,Лист1!C392:E635,3,0)</f>
        <v>358.81650000000002</v>
      </c>
      <c r="H58" s="235">
        <f t="shared" si="1"/>
        <v>358.81650000000002</v>
      </c>
      <c r="I58" s="149">
        <f t="shared" si="2"/>
        <v>0</v>
      </c>
      <c r="J58" s="149">
        <f>VLOOKUP(C58,Лист1!C372:H592,6,0)</f>
        <v>0</v>
      </c>
      <c r="K58" s="149">
        <f>VLOOKUP(C58,Лист1!C392:I595,7,0)</f>
        <v>0</v>
      </c>
    </row>
    <row r="59" spans="1:11" ht="30" customHeight="1" x14ac:dyDescent="0.2">
      <c r="B59" s="120" t="s">
        <v>706</v>
      </c>
      <c r="C59" s="124" t="s">
        <v>707</v>
      </c>
      <c r="D59" s="142"/>
      <c r="E59" s="144">
        <v>2.7</v>
      </c>
      <c r="F59" s="121">
        <v>6</v>
      </c>
      <c r="G59" s="164">
        <f>VLOOKUP(C59,Лист1!C393:E635,3,0)</f>
        <v>390.66300000000001</v>
      </c>
      <c r="H59" s="235">
        <f t="shared" si="1"/>
        <v>390.66300000000001</v>
      </c>
      <c r="I59" s="149">
        <f t="shared" si="2"/>
        <v>0</v>
      </c>
      <c r="J59" s="149">
        <f>VLOOKUP(C59,Лист1!C373:H593,6,0)</f>
        <v>0</v>
      </c>
      <c r="K59" s="149">
        <f>VLOOKUP(C59,Лист1!C393:I596,7,0)</f>
        <v>0</v>
      </c>
    </row>
    <row r="60" spans="1:11" ht="30" customHeight="1" x14ac:dyDescent="0.2">
      <c r="B60" s="120" t="s">
        <v>708</v>
      </c>
      <c r="C60" s="124" t="s">
        <v>709</v>
      </c>
      <c r="D60" s="142"/>
      <c r="E60" s="144">
        <v>2.7</v>
      </c>
      <c r="F60" s="121">
        <v>6</v>
      </c>
      <c r="G60" s="164">
        <f>VLOOKUP(C60,Лист1!C394:E636,3,0)</f>
        <v>606.29310000000009</v>
      </c>
      <c r="H60" s="235">
        <f t="shared" si="1"/>
        <v>606.29310000000009</v>
      </c>
      <c r="I60" s="149">
        <f t="shared" si="2"/>
        <v>0</v>
      </c>
      <c r="J60" s="149">
        <f>VLOOKUP(C60,Лист1!C374:H594,6,0)</f>
        <v>0</v>
      </c>
      <c r="K60" s="149">
        <f>VLOOKUP(C60,Лист1!C394:I597,7,0)</f>
        <v>0</v>
      </c>
    </row>
    <row r="61" spans="1:11" ht="30" customHeight="1" x14ac:dyDescent="0.2">
      <c r="B61" s="120" t="s">
        <v>710</v>
      </c>
      <c r="C61" s="124" t="s">
        <v>711</v>
      </c>
      <c r="D61" s="142"/>
      <c r="E61" s="144">
        <v>2.7</v>
      </c>
      <c r="F61" s="121">
        <v>6</v>
      </c>
      <c r="G61" s="164">
        <f>VLOOKUP(C61,Лист1!C395:E637,3,0)</f>
        <v>649.197</v>
      </c>
      <c r="H61" s="235">
        <f t="shared" si="1"/>
        <v>649.197</v>
      </c>
      <c r="I61" s="149">
        <f t="shared" si="2"/>
        <v>0</v>
      </c>
      <c r="J61" s="149">
        <f>VLOOKUP(C61,Лист1!C375:H595,6,0)</f>
        <v>0</v>
      </c>
      <c r="K61" s="149">
        <f>VLOOKUP(C61,Лист1!C395:I598,7,0)</f>
        <v>0</v>
      </c>
    </row>
    <row r="62" spans="1:11" ht="30" customHeight="1" thickBot="1" x14ac:dyDescent="0.25">
      <c r="B62" s="120" t="s">
        <v>712</v>
      </c>
      <c r="C62" s="124" t="s">
        <v>713</v>
      </c>
      <c r="D62" s="143"/>
      <c r="E62" s="144">
        <v>2.7</v>
      </c>
      <c r="F62" s="121">
        <v>6</v>
      </c>
      <c r="G62" s="164">
        <f>VLOOKUP(C62,Лист1!C396:E638,3,0)</f>
        <v>1038.5550000000001</v>
      </c>
      <c r="H62" s="235">
        <f t="shared" si="1"/>
        <v>1038.5550000000001</v>
      </c>
      <c r="I62" s="149">
        <f t="shared" si="2"/>
        <v>0</v>
      </c>
      <c r="J62" s="149">
        <f>VLOOKUP(C62,Лист1!C376:H596,6,0)</f>
        <v>0</v>
      </c>
      <c r="K62" s="149">
        <f>VLOOKUP(C62,Лист1!C396:I599,7,0)</f>
        <v>0</v>
      </c>
    </row>
    <row r="63" spans="1:11" ht="4.95" customHeight="1" thickBot="1" x14ac:dyDescent="0.25">
      <c r="A63" s="31"/>
      <c r="B63" s="172"/>
      <c r="C63" s="242"/>
      <c r="D63" s="49"/>
      <c r="E63" s="247"/>
      <c r="F63" s="162"/>
      <c r="G63" s="244"/>
      <c r="H63" s="163"/>
      <c r="I63" s="150"/>
      <c r="J63" s="257"/>
      <c r="K63" s="238"/>
    </row>
    <row r="64" spans="1:11" ht="30" customHeight="1" x14ac:dyDescent="0.2">
      <c r="A64" s="331"/>
      <c r="B64" s="303" t="s">
        <v>1744</v>
      </c>
      <c r="C64" s="304" t="s">
        <v>1743</v>
      </c>
      <c r="D64" s="332"/>
      <c r="E64" s="306">
        <v>2.7</v>
      </c>
      <c r="F64" s="307">
        <v>80</v>
      </c>
      <c r="G64" s="308">
        <f>VLOOKUP(C64,Лист1!C:E,3,0)</f>
        <v>1350</v>
      </c>
      <c r="H64" s="309">
        <f t="shared" ref="H64" si="3">G64-G64*$H$5</f>
        <v>1350</v>
      </c>
      <c r="I64" s="310">
        <f t="shared" ref="I64" si="4">D64*H64</f>
        <v>0</v>
      </c>
      <c r="J64" s="310">
        <f>VLOOKUP(C64,Лист1!C:K,6,0)</f>
        <v>0</v>
      </c>
      <c r="K64" s="310">
        <f>VLOOKUP(C64,Лист1!C:K,7,0)</f>
        <v>0</v>
      </c>
    </row>
    <row r="65" spans="1:11" ht="4.95" customHeight="1" thickBot="1" x14ac:dyDescent="0.25">
      <c r="A65" s="31"/>
      <c r="B65" s="65"/>
      <c r="C65" s="254"/>
      <c r="D65" s="255"/>
      <c r="E65" s="327"/>
      <c r="F65" s="328"/>
      <c r="G65" s="329"/>
      <c r="H65" s="330"/>
      <c r="I65" s="155"/>
      <c r="J65" s="155"/>
      <c r="K65" s="155"/>
    </row>
    <row r="66" spans="1:11" ht="30" customHeight="1" x14ac:dyDescent="0.2">
      <c r="B66" s="120" t="s">
        <v>714</v>
      </c>
      <c r="C66" s="124" t="s">
        <v>1702</v>
      </c>
      <c r="D66" s="141"/>
      <c r="E66" s="245">
        <v>2.7</v>
      </c>
      <c r="F66" s="204">
        <v>80</v>
      </c>
      <c r="G66" s="164">
        <f>VLOOKUP(C66,Лист1!C398:E640,3,0)</f>
        <v>159.59413800000002</v>
      </c>
      <c r="H66" s="235">
        <f t="shared" si="1"/>
        <v>159.59413800000002</v>
      </c>
      <c r="I66" s="149">
        <f t="shared" si="2"/>
        <v>0</v>
      </c>
      <c r="J66" s="149">
        <f>VLOOKUP(C66,Лист1!C378:H598,6,0)</f>
        <v>0</v>
      </c>
      <c r="K66" s="149">
        <f>VLOOKUP(C66,Лист1!C398:I601,7,0)</f>
        <v>0</v>
      </c>
    </row>
    <row r="67" spans="1:11" ht="30" customHeight="1" thickBot="1" x14ac:dyDescent="0.25">
      <c r="B67" s="120" t="s">
        <v>715</v>
      </c>
      <c r="C67" s="124" t="s">
        <v>1703</v>
      </c>
      <c r="D67" s="143"/>
      <c r="E67" s="245">
        <v>2.7</v>
      </c>
      <c r="F67" s="204">
        <v>26</v>
      </c>
      <c r="G67" s="164">
        <f>VLOOKUP(C67,Лист1!C399:E641,3,0)</f>
        <v>306.11433600000009</v>
      </c>
      <c r="H67" s="235">
        <f t="shared" si="1"/>
        <v>306.11433600000009</v>
      </c>
      <c r="I67" s="149">
        <f t="shared" si="2"/>
        <v>0</v>
      </c>
      <c r="J67" s="149">
        <f>VLOOKUP(C67,Лист1!C379:H599,6,0)</f>
        <v>0</v>
      </c>
      <c r="K67" s="149">
        <f>VLOOKUP(C67,Лист1!C399:I602,7,0)</f>
        <v>0</v>
      </c>
    </row>
    <row r="68" spans="1:11" ht="4.95" customHeight="1" thickBot="1" x14ac:dyDescent="0.25">
      <c r="A68" s="31"/>
      <c r="B68" s="172"/>
      <c r="C68" s="242"/>
      <c r="D68" s="49"/>
      <c r="E68" s="247"/>
      <c r="F68" s="162"/>
      <c r="G68" s="244"/>
      <c r="H68" s="163"/>
      <c r="I68" s="150"/>
      <c r="J68" s="257"/>
      <c r="K68" s="238"/>
    </row>
    <row r="69" spans="1:11" ht="30" customHeight="1" x14ac:dyDescent="0.2">
      <c r="B69" s="120" t="s">
        <v>716</v>
      </c>
      <c r="C69" s="124" t="s">
        <v>717</v>
      </c>
      <c r="D69" s="141"/>
      <c r="E69" s="245">
        <v>2.7</v>
      </c>
      <c r="F69" s="204">
        <v>200</v>
      </c>
      <c r="G69" s="164">
        <f>VLOOKUP(C69,Лист1!C401:E643,3,0)</f>
        <v>19.423800000000004</v>
      </c>
      <c r="H69" s="235">
        <f t="shared" si="1"/>
        <v>19.423800000000004</v>
      </c>
      <c r="I69" s="149">
        <f t="shared" si="2"/>
        <v>0</v>
      </c>
      <c r="J69" s="149">
        <f>VLOOKUP(C69,Лист1!C381:H601,6,0)</f>
        <v>0</v>
      </c>
      <c r="K69" s="149">
        <f>VLOOKUP(C69,Лист1!C401:I604,7,0)</f>
        <v>0</v>
      </c>
    </row>
    <row r="70" spans="1:11" ht="30" customHeight="1" x14ac:dyDescent="0.2">
      <c r="B70" s="120" t="s">
        <v>718</v>
      </c>
      <c r="C70" s="124" t="s">
        <v>719</v>
      </c>
      <c r="D70" s="142"/>
      <c r="E70" s="245">
        <v>2.7</v>
      </c>
      <c r="F70" s="204">
        <v>120</v>
      </c>
      <c r="G70" s="164">
        <f>VLOOKUP(C70,Лист1!C402:E644,3,0)</f>
        <v>15.2064</v>
      </c>
      <c r="H70" s="235">
        <f t="shared" si="1"/>
        <v>15.2064</v>
      </c>
      <c r="I70" s="149">
        <f t="shared" si="2"/>
        <v>0</v>
      </c>
      <c r="J70" s="149">
        <f>VLOOKUP(C70,Лист1!C382:H602,6,0)</f>
        <v>0</v>
      </c>
      <c r="K70" s="149">
        <f>VLOOKUP(C70,Лист1!C402:I605,7,0)</f>
        <v>0</v>
      </c>
    </row>
    <row r="71" spans="1:11" ht="30" customHeight="1" x14ac:dyDescent="0.2">
      <c r="B71" s="120" t="s">
        <v>720</v>
      </c>
      <c r="C71" s="124" t="s">
        <v>721</v>
      </c>
      <c r="D71" s="142"/>
      <c r="E71" s="245">
        <v>2.7</v>
      </c>
      <c r="F71" s="204">
        <v>270</v>
      </c>
      <c r="G71" s="164">
        <f>VLOOKUP(C71,Лист1!C403:E645,3,0)</f>
        <v>13.86</v>
      </c>
      <c r="H71" s="235">
        <f t="shared" si="1"/>
        <v>13.86</v>
      </c>
      <c r="I71" s="149">
        <f t="shared" si="2"/>
        <v>0</v>
      </c>
      <c r="J71" s="149">
        <f>VLOOKUP(C71,Лист1!C383:H603,6,0)</f>
        <v>0</v>
      </c>
      <c r="K71" s="149">
        <f>VLOOKUP(C71,Лист1!C403:I606,7,0)</f>
        <v>0</v>
      </c>
    </row>
    <row r="72" spans="1:11" ht="30" customHeight="1" thickBot="1" x14ac:dyDescent="0.25">
      <c r="B72" s="120" t="s">
        <v>722</v>
      </c>
      <c r="C72" s="124" t="s">
        <v>723</v>
      </c>
      <c r="D72" s="143"/>
      <c r="E72" s="125">
        <v>2.7</v>
      </c>
      <c r="F72" s="121">
        <v>172</v>
      </c>
      <c r="G72" s="164">
        <f>VLOOKUP(C72,Лист1!C404:E646,3,0)</f>
        <v>35.32</v>
      </c>
      <c r="H72" s="235">
        <f t="shared" ref="H72:H141" si="5">G72-G72*$H$5</f>
        <v>35.32</v>
      </c>
      <c r="I72" s="149">
        <f t="shared" ref="I72:I141" si="6">D72*H72</f>
        <v>0</v>
      </c>
      <c r="J72" s="149">
        <f>VLOOKUP(C72,Лист1!C384:H604,6,0)</f>
        <v>0</v>
      </c>
      <c r="K72" s="149">
        <f>VLOOKUP(C72,Лист1!C404:I607,7,0)</f>
        <v>0</v>
      </c>
    </row>
    <row r="73" spans="1:11" ht="4.95" customHeight="1" thickBot="1" x14ac:dyDescent="0.25">
      <c r="A73" s="31"/>
      <c r="B73" s="172"/>
      <c r="C73" s="242"/>
      <c r="D73" s="49"/>
      <c r="E73" s="247"/>
      <c r="F73" s="162"/>
      <c r="G73" s="244"/>
      <c r="H73" s="163"/>
      <c r="I73" s="150"/>
      <c r="J73" s="257"/>
      <c r="K73" s="238"/>
    </row>
    <row r="74" spans="1:11" ht="30" customHeight="1" x14ac:dyDescent="0.2">
      <c r="B74" s="120" t="s">
        <v>724</v>
      </c>
      <c r="C74" s="124" t="s">
        <v>725</v>
      </c>
      <c r="D74" s="141"/>
      <c r="E74" s="250">
        <v>2.7</v>
      </c>
      <c r="F74" s="157">
        <v>35</v>
      </c>
      <c r="G74" s="164">
        <f>VLOOKUP(C74,Лист1!C406:E648,3,0)</f>
        <v>86.469570000000004</v>
      </c>
      <c r="H74" s="235">
        <f t="shared" si="5"/>
        <v>86.469570000000004</v>
      </c>
      <c r="I74" s="149">
        <f t="shared" si="6"/>
        <v>0</v>
      </c>
      <c r="J74" s="149">
        <f>VLOOKUP(C74,Лист1!C386:H606,6,0)</f>
        <v>0</v>
      </c>
      <c r="K74" s="149">
        <f>VLOOKUP(C74,Лист1!C406:I609,7,0)</f>
        <v>0</v>
      </c>
    </row>
    <row r="75" spans="1:11" ht="30" customHeight="1" thickBot="1" x14ac:dyDescent="0.25">
      <c r="B75" s="120" t="s">
        <v>726</v>
      </c>
      <c r="C75" s="124" t="s">
        <v>727</v>
      </c>
      <c r="D75" s="143"/>
      <c r="E75" s="250">
        <v>2.7</v>
      </c>
      <c r="F75" s="157">
        <v>50</v>
      </c>
      <c r="G75" s="164">
        <f>VLOOKUP(C75,Лист1!C407:E649,3,0)</f>
        <v>155.86479</v>
      </c>
      <c r="H75" s="235">
        <f t="shared" si="5"/>
        <v>155.86479</v>
      </c>
      <c r="I75" s="149">
        <f t="shared" si="6"/>
        <v>0</v>
      </c>
      <c r="J75" s="149">
        <f>VLOOKUP(C75,Лист1!C387:H607,6,0)</f>
        <v>0</v>
      </c>
      <c r="K75" s="149">
        <f>VLOOKUP(C75,Лист1!C407:I610,7,0)</f>
        <v>0</v>
      </c>
    </row>
    <row r="76" spans="1:11" ht="4.95" customHeight="1" thickBot="1" x14ac:dyDescent="0.25">
      <c r="A76" s="31"/>
      <c r="B76" s="172"/>
      <c r="C76" s="242"/>
      <c r="D76" s="49"/>
      <c r="E76" s="247"/>
      <c r="F76" s="162"/>
      <c r="G76" s="244"/>
      <c r="H76" s="163"/>
      <c r="I76" s="150"/>
      <c r="J76" s="257"/>
      <c r="K76" s="238"/>
    </row>
    <row r="77" spans="1:11" ht="30" customHeight="1" x14ac:dyDescent="0.2">
      <c r="B77" s="120" t="s">
        <v>728</v>
      </c>
      <c r="C77" s="124" t="s">
        <v>729</v>
      </c>
      <c r="D77" s="141"/>
      <c r="E77" s="125">
        <v>2.7</v>
      </c>
      <c r="F77" s="121">
        <v>300</v>
      </c>
      <c r="G77" s="164">
        <f>VLOOKUP(C77,Лист1!C409:E651,3,0)</f>
        <v>18</v>
      </c>
      <c r="H77" s="235">
        <f t="shared" si="5"/>
        <v>18</v>
      </c>
      <c r="I77" s="149">
        <f t="shared" si="6"/>
        <v>0</v>
      </c>
      <c r="J77" s="149">
        <f>VLOOKUP(C77,Лист1!C389:H609,6,0)</f>
        <v>0</v>
      </c>
      <c r="K77" s="149">
        <f>VLOOKUP(C77,Лист1!C409:I612,7,0)</f>
        <v>0</v>
      </c>
    </row>
    <row r="78" spans="1:11" ht="30" customHeight="1" thickBot="1" x14ac:dyDescent="0.25">
      <c r="B78" s="120" t="s">
        <v>730</v>
      </c>
      <c r="C78" s="124" t="s">
        <v>731</v>
      </c>
      <c r="D78" s="143"/>
      <c r="E78" s="125">
        <v>2.7</v>
      </c>
      <c r="F78" s="121">
        <v>136</v>
      </c>
      <c r="G78" s="164">
        <f>VLOOKUP(C78,Лист1!C410:E652,3,0)</f>
        <v>31.14</v>
      </c>
      <c r="H78" s="235">
        <f t="shared" si="5"/>
        <v>31.14</v>
      </c>
      <c r="I78" s="149">
        <f t="shared" si="6"/>
        <v>0</v>
      </c>
      <c r="J78" s="149">
        <f>VLOOKUP(C78,Лист1!C390:H610,6,0)</f>
        <v>0</v>
      </c>
      <c r="K78" s="149">
        <f>VLOOKUP(C78,Лист1!C410:I613,7,0)</f>
        <v>0</v>
      </c>
    </row>
    <row r="79" spans="1:11" ht="4.95" customHeight="1" thickBot="1" x14ac:dyDescent="0.25">
      <c r="A79" s="31"/>
      <c r="B79" s="172"/>
      <c r="C79" s="242"/>
      <c r="D79" s="49"/>
      <c r="E79" s="247"/>
      <c r="F79" s="162"/>
      <c r="G79" s="244"/>
      <c r="H79" s="163"/>
      <c r="I79" s="150"/>
      <c r="J79" s="257"/>
      <c r="K79" s="238"/>
    </row>
    <row r="80" spans="1:11" ht="30" customHeight="1" x14ac:dyDescent="0.2">
      <c r="B80" s="120" t="s">
        <v>732</v>
      </c>
      <c r="C80" s="124" t="s">
        <v>733</v>
      </c>
      <c r="D80" s="141"/>
      <c r="E80" s="125">
        <v>2.7</v>
      </c>
      <c r="F80" s="121">
        <v>86</v>
      </c>
      <c r="G80" s="164">
        <f>VLOOKUP(C80,Лист1!C412:E654,3,0)</f>
        <v>141.34</v>
      </c>
      <c r="H80" s="235">
        <f t="shared" si="5"/>
        <v>141.34</v>
      </c>
      <c r="I80" s="149">
        <f t="shared" si="6"/>
        <v>0</v>
      </c>
      <c r="J80" s="149">
        <f>VLOOKUP(C80,Лист1!C392:H612,6,0)</f>
        <v>0</v>
      </c>
      <c r="K80" s="149">
        <f>VLOOKUP(C80,Лист1!C412:I615,7,0)</f>
        <v>0</v>
      </c>
    </row>
    <row r="81" spans="1:12" ht="30" customHeight="1" x14ac:dyDescent="0.2">
      <c r="B81" s="120" t="s">
        <v>734</v>
      </c>
      <c r="C81" s="124" t="s">
        <v>735</v>
      </c>
      <c r="D81" s="142"/>
      <c r="E81" s="125">
        <v>2.7</v>
      </c>
      <c r="F81" s="121">
        <v>28</v>
      </c>
      <c r="G81" s="164">
        <f>VLOOKUP(C81,Лист1!C413:E655,3,0)</f>
        <v>314.76</v>
      </c>
      <c r="H81" s="235">
        <f t="shared" si="5"/>
        <v>314.76</v>
      </c>
      <c r="I81" s="149">
        <f t="shared" si="6"/>
        <v>0</v>
      </c>
      <c r="J81" s="149">
        <f>VLOOKUP(C81,Лист1!C393:H613,6,0)</f>
        <v>0</v>
      </c>
      <c r="K81" s="149">
        <f>VLOOKUP(C81,Лист1!C413:I616,7,0)</f>
        <v>0</v>
      </c>
    </row>
    <row r="82" spans="1:12" ht="30" customHeight="1" thickBot="1" x14ac:dyDescent="0.25">
      <c r="B82" s="120" t="s">
        <v>736</v>
      </c>
      <c r="C82" s="124" t="s">
        <v>737</v>
      </c>
      <c r="D82" s="143"/>
      <c r="E82" s="125">
        <v>2.7</v>
      </c>
      <c r="F82" s="121">
        <v>10</v>
      </c>
      <c r="G82" s="164">
        <f>VLOOKUP(C82,Лист1!C414:E656,3,0)</f>
        <v>320.27999999999997</v>
      </c>
      <c r="H82" s="235">
        <f t="shared" si="5"/>
        <v>320.27999999999997</v>
      </c>
      <c r="I82" s="149">
        <f t="shared" si="6"/>
        <v>0</v>
      </c>
      <c r="J82" s="149">
        <f>VLOOKUP(C82,Лист1!C394:H614,6,0)</f>
        <v>0</v>
      </c>
      <c r="K82" s="149">
        <f>VLOOKUP(C82,Лист1!C414:I617,7,0)</f>
        <v>0</v>
      </c>
    </row>
    <row r="83" spans="1:12" ht="4.95" customHeight="1" thickBot="1" x14ac:dyDescent="0.25">
      <c r="A83" s="31"/>
      <c r="B83" s="172"/>
      <c r="C83" s="242"/>
      <c r="D83" s="49"/>
      <c r="E83" s="247"/>
      <c r="F83" s="162"/>
      <c r="G83" s="244"/>
      <c r="H83" s="163"/>
      <c r="I83" s="150"/>
      <c r="J83" s="257"/>
      <c r="K83" s="238"/>
    </row>
    <row r="84" spans="1:12" ht="30" customHeight="1" x14ac:dyDescent="0.2">
      <c r="B84" s="120" t="s">
        <v>738</v>
      </c>
      <c r="C84" s="124" t="s">
        <v>739</v>
      </c>
      <c r="D84" s="141"/>
      <c r="E84" s="125">
        <v>2.7</v>
      </c>
      <c r="F84" s="121">
        <v>110</v>
      </c>
      <c r="G84" s="164">
        <f>VLOOKUP(C84,Лист1!C416:E658,3,0)</f>
        <v>122.98</v>
      </c>
      <c r="H84" s="235">
        <f t="shared" si="5"/>
        <v>122.98</v>
      </c>
      <c r="I84" s="149">
        <f t="shared" si="6"/>
        <v>0</v>
      </c>
      <c r="J84" s="149">
        <f>VLOOKUP(C84,Лист1!C396:H616,6,0)</f>
        <v>0</v>
      </c>
      <c r="K84" s="149">
        <f>VLOOKUP(C84,Лист1!C416:I619,7,0)</f>
        <v>0</v>
      </c>
    </row>
    <row r="85" spans="1:12" ht="30" customHeight="1" x14ac:dyDescent="0.2">
      <c r="B85" s="120" t="s">
        <v>740</v>
      </c>
      <c r="C85" s="124" t="s">
        <v>741</v>
      </c>
      <c r="D85" s="142"/>
      <c r="E85" s="125">
        <v>2.7</v>
      </c>
      <c r="F85" s="121">
        <v>38</v>
      </c>
      <c r="G85" s="164">
        <f>VLOOKUP(C85,Лист1!C417:E659,3,0)</f>
        <v>232.88</v>
      </c>
      <c r="H85" s="235">
        <f t="shared" si="5"/>
        <v>232.88</v>
      </c>
      <c r="I85" s="149">
        <f t="shared" si="6"/>
        <v>0</v>
      </c>
      <c r="J85" s="149">
        <f>VLOOKUP(C85,Лист1!C397:H617,6,0)</f>
        <v>0</v>
      </c>
      <c r="K85" s="149">
        <f>VLOOKUP(C85,Лист1!C417:I620,7,0)</f>
        <v>0</v>
      </c>
    </row>
    <row r="86" spans="1:12" ht="30" customHeight="1" x14ac:dyDescent="0.2">
      <c r="B86" s="120" t="s">
        <v>742</v>
      </c>
      <c r="C86" s="124" t="s">
        <v>743</v>
      </c>
      <c r="D86" s="142"/>
      <c r="E86" s="125">
        <v>2.7</v>
      </c>
      <c r="F86" s="121">
        <v>14</v>
      </c>
      <c r="G86" s="164">
        <f>VLOOKUP(C86,Лист1!C418:E660,3,0)</f>
        <v>324.36</v>
      </c>
      <c r="H86" s="235">
        <f t="shared" si="5"/>
        <v>324.36</v>
      </c>
      <c r="I86" s="149">
        <f t="shared" si="6"/>
        <v>0</v>
      </c>
      <c r="J86" s="149">
        <f>VLOOKUP(C86,Лист1!C398:H618,6,0)</f>
        <v>0</v>
      </c>
      <c r="K86" s="149">
        <f>VLOOKUP(C86,Лист1!C418:I621,7,0)</f>
        <v>0</v>
      </c>
    </row>
    <row r="87" spans="1:12" ht="30" customHeight="1" x14ac:dyDescent="0.2">
      <c r="B87" s="120" t="s">
        <v>1407</v>
      </c>
      <c r="C87" s="124" t="s">
        <v>1408</v>
      </c>
      <c r="D87" s="142"/>
      <c r="E87" s="245">
        <v>2.7</v>
      </c>
      <c r="F87" s="204">
        <v>16</v>
      </c>
      <c r="G87" s="164">
        <f>VLOOKUP(C87,Лист1!C419:E661,3,0)</f>
        <v>341.38</v>
      </c>
      <c r="H87" s="235">
        <f t="shared" si="5"/>
        <v>341.38</v>
      </c>
      <c r="I87" s="149">
        <f t="shared" si="6"/>
        <v>0</v>
      </c>
      <c r="J87" s="149">
        <f>VLOOKUP(C87,Лист1!C399:H619,6,0)</f>
        <v>0</v>
      </c>
      <c r="K87" s="149">
        <f>VLOOKUP(C87,Лист1!C419:I622,7,0)</f>
        <v>0</v>
      </c>
    </row>
    <row r="88" spans="1:12" ht="30" customHeight="1" x14ac:dyDescent="0.2">
      <c r="B88" s="120" t="s">
        <v>1409</v>
      </c>
      <c r="C88" s="124" t="s">
        <v>1791</v>
      </c>
      <c r="D88" s="142"/>
      <c r="E88" s="245">
        <v>2.7</v>
      </c>
      <c r="F88" s="204">
        <v>16</v>
      </c>
      <c r="G88" s="164">
        <f>VLOOKUP(C88,Лист1!C420:E662,3,0)</f>
        <v>341.38</v>
      </c>
      <c r="H88" s="235">
        <f t="shared" si="5"/>
        <v>341.38</v>
      </c>
      <c r="I88" s="149">
        <f t="shared" si="6"/>
        <v>0</v>
      </c>
      <c r="J88" s="149">
        <f>VLOOKUP(C88,Лист1!C400:H620,6,0)</f>
        <v>0</v>
      </c>
      <c r="K88" s="149">
        <f>VLOOKUP(C88,Лист1!C420:I623,7,0)</f>
        <v>0</v>
      </c>
    </row>
    <row r="89" spans="1:12" ht="30" customHeight="1" x14ac:dyDescent="0.2">
      <c r="B89" s="120" t="s">
        <v>744</v>
      </c>
      <c r="C89" s="124" t="s">
        <v>745</v>
      </c>
      <c r="D89" s="142"/>
      <c r="E89" s="245">
        <v>2.7</v>
      </c>
      <c r="F89" s="204">
        <v>18</v>
      </c>
      <c r="G89" s="164">
        <f>VLOOKUP(C89,Лист1!C421:E663,3,0)</f>
        <v>378</v>
      </c>
      <c r="H89" s="235">
        <f t="shared" si="5"/>
        <v>378</v>
      </c>
      <c r="I89" s="149">
        <f t="shared" si="6"/>
        <v>0</v>
      </c>
      <c r="J89" s="149">
        <f>VLOOKUP(C89,Лист1!C401:H621,6,0)</f>
        <v>0</v>
      </c>
      <c r="K89" s="149">
        <f>VLOOKUP(C89,Лист1!C421:I635,7,0)</f>
        <v>0</v>
      </c>
    </row>
    <row r="90" spans="1:12" ht="30" customHeight="1" thickBot="1" x14ac:dyDescent="0.25">
      <c r="B90" s="120" t="s">
        <v>1211</v>
      </c>
      <c r="C90" s="256" t="s">
        <v>746</v>
      </c>
      <c r="D90" s="143"/>
      <c r="E90" s="245">
        <v>2.7</v>
      </c>
      <c r="F90" s="204">
        <v>12</v>
      </c>
      <c r="G90" s="164">
        <f>VLOOKUP(C90,Лист1!C422:E664,3,0)</f>
        <v>504</v>
      </c>
      <c r="H90" s="235">
        <f t="shared" si="5"/>
        <v>504</v>
      </c>
      <c r="I90" s="149">
        <f t="shared" si="6"/>
        <v>0</v>
      </c>
      <c r="J90" s="149">
        <f>VLOOKUP(C90,Лист1!C402:H622,6,0)</f>
        <v>0</v>
      </c>
      <c r="K90" s="149">
        <f>VLOOKUP(C90,Лист1!C422:I635,7,0)</f>
        <v>0</v>
      </c>
    </row>
    <row r="91" spans="1:12" ht="4.95" customHeight="1" thickBot="1" x14ac:dyDescent="0.25">
      <c r="A91" s="31"/>
      <c r="B91" s="172"/>
      <c r="C91" s="242"/>
      <c r="D91" s="49"/>
      <c r="E91" s="247"/>
      <c r="F91" s="162"/>
      <c r="G91" s="244"/>
      <c r="H91" s="163"/>
      <c r="I91" s="150"/>
      <c r="J91" s="257"/>
      <c r="K91" s="238"/>
    </row>
    <row r="92" spans="1:12" ht="30" customHeight="1" x14ac:dyDescent="0.2">
      <c r="A92" s="61"/>
      <c r="B92" s="120" t="s">
        <v>747</v>
      </c>
      <c r="C92" s="124" t="s">
        <v>1700</v>
      </c>
      <c r="D92" s="141"/>
      <c r="E92" s="245">
        <v>2.7</v>
      </c>
      <c r="F92" s="204">
        <v>90</v>
      </c>
      <c r="G92" s="164">
        <f>VLOOKUP(C92,Лист1!C424:E666,3,0)</f>
        <v>53.269920000000006</v>
      </c>
      <c r="H92" s="235">
        <f t="shared" si="5"/>
        <v>53.269920000000006</v>
      </c>
      <c r="I92" s="149">
        <f t="shared" si="6"/>
        <v>0</v>
      </c>
      <c r="J92" s="149">
        <f>VLOOKUP(C92,Лист1!C404:H635,6,0)</f>
        <v>0</v>
      </c>
      <c r="K92" s="149">
        <f>VLOOKUP(C92,Лист1!C424:I635,7,0)</f>
        <v>0</v>
      </c>
      <c r="L92" s="61"/>
    </row>
    <row r="93" spans="1:12" ht="30" customHeight="1" x14ac:dyDescent="0.2">
      <c r="A93" s="61"/>
      <c r="B93" s="120" t="s">
        <v>748</v>
      </c>
      <c r="C93" s="124" t="s">
        <v>1701</v>
      </c>
      <c r="D93" s="142"/>
      <c r="E93" s="245">
        <v>2.7</v>
      </c>
      <c r="F93" s="204">
        <v>100</v>
      </c>
      <c r="G93" s="164">
        <f>VLOOKUP(C93,Лист1!C425:E667,3,0)</f>
        <v>45.1584</v>
      </c>
      <c r="H93" s="235">
        <f t="shared" si="5"/>
        <v>45.1584</v>
      </c>
      <c r="I93" s="149">
        <f t="shared" si="6"/>
        <v>0</v>
      </c>
      <c r="J93" s="149">
        <f>VLOOKUP(C93,Лист1!C405:H635,6,0)</f>
        <v>0</v>
      </c>
      <c r="K93" s="149">
        <f>VLOOKUP(C93,Лист1!C425:I635,7,0)</f>
        <v>0</v>
      </c>
      <c r="L93" s="61"/>
    </row>
    <row r="94" spans="1:12" ht="30" customHeight="1" x14ac:dyDescent="0.2">
      <c r="A94" s="61"/>
      <c r="B94" s="120" t="s">
        <v>749</v>
      </c>
      <c r="C94" s="124" t="s">
        <v>750</v>
      </c>
      <c r="D94" s="142"/>
      <c r="E94" s="125">
        <v>2.7</v>
      </c>
      <c r="F94" s="121">
        <v>270</v>
      </c>
      <c r="G94" s="164">
        <f>VLOOKUP(C94,Лист1!C426:E668,3,0)</f>
        <v>44.2134</v>
      </c>
      <c r="H94" s="235">
        <f t="shared" si="5"/>
        <v>44.2134</v>
      </c>
      <c r="I94" s="149">
        <f t="shared" si="6"/>
        <v>0</v>
      </c>
      <c r="J94" s="149">
        <f>VLOOKUP(C94,Лист1!C406:H635,6,0)</f>
        <v>0</v>
      </c>
      <c r="K94" s="149">
        <f>VLOOKUP(C94,Лист1!C426:I635,7,0)</f>
        <v>0</v>
      </c>
      <c r="L94" s="61"/>
    </row>
    <row r="95" spans="1:12" ht="30" customHeight="1" x14ac:dyDescent="0.2">
      <c r="A95" s="61"/>
      <c r="B95" s="120" t="s">
        <v>751</v>
      </c>
      <c r="C95" s="124" t="s">
        <v>752</v>
      </c>
      <c r="D95" s="142"/>
      <c r="E95" s="125">
        <v>2.7</v>
      </c>
      <c r="F95" s="121">
        <v>270</v>
      </c>
      <c r="G95" s="164">
        <f>VLOOKUP(C95,Лист1!C427:E669,3,0)</f>
        <v>44.2</v>
      </c>
      <c r="H95" s="235">
        <f t="shared" si="5"/>
        <v>44.2</v>
      </c>
      <c r="I95" s="149">
        <f t="shared" si="6"/>
        <v>0</v>
      </c>
      <c r="J95" s="149">
        <f>VLOOKUP(C95,Лист1!C407:H635,6,0)</f>
        <v>0</v>
      </c>
      <c r="K95" s="149">
        <f>VLOOKUP(C95,Лист1!C427:I635,7,0)</f>
        <v>0</v>
      </c>
      <c r="L95" s="61"/>
    </row>
    <row r="96" spans="1:12" ht="30" customHeight="1" x14ac:dyDescent="0.2">
      <c r="A96" s="61"/>
      <c r="B96" s="120" t="s">
        <v>753</v>
      </c>
      <c r="C96" s="124" t="s">
        <v>754</v>
      </c>
      <c r="D96" s="142"/>
      <c r="E96" s="125">
        <v>2.7</v>
      </c>
      <c r="F96" s="121">
        <v>60</v>
      </c>
      <c r="G96" s="164">
        <f>VLOOKUP(C96,Лист1!C428:E670,3,0)</f>
        <v>104.15951999999999</v>
      </c>
      <c r="H96" s="235">
        <f t="shared" si="5"/>
        <v>104.15951999999999</v>
      </c>
      <c r="I96" s="149">
        <f t="shared" si="6"/>
        <v>0</v>
      </c>
      <c r="J96" s="149">
        <f>VLOOKUP(C96,Лист1!C408:H635,6,0)</f>
        <v>0</v>
      </c>
      <c r="K96" s="149">
        <f>VLOOKUP(C96,Лист1!C428:I635,7,0)</f>
        <v>0</v>
      </c>
      <c r="L96" s="61"/>
    </row>
    <row r="97" spans="1:12" ht="30" customHeight="1" thickBot="1" x14ac:dyDescent="0.25">
      <c r="A97" s="61"/>
      <c r="B97" s="120" t="s">
        <v>755</v>
      </c>
      <c r="C97" s="124" t="s">
        <v>756</v>
      </c>
      <c r="D97" s="143"/>
      <c r="E97" s="125">
        <v>2.7</v>
      </c>
      <c r="F97" s="121">
        <v>60</v>
      </c>
      <c r="G97" s="164">
        <f>VLOOKUP(C97,Лист1!C429:E671,3,0)</f>
        <v>100.52</v>
      </c>
      <c r="H97" s="235">
        <f t="shared" si="5"/>
        <v>100.52</v>
      </c>
      <c r="I97" s="149">
        <f t="shared" si="6"/>
        <v>0</v>
      </c>
      <c r="J97" s="149">
        <f>VLOOKUP(C97,Лист1!C409:H635,6,0)</f>
        <v>0</v>
      </c>
      <c r="K97" s="149">
        <f>VLOOKUP(C97,Лист1!C429:I635,7,0)</f>
        <v>0</v>
      </c>
      <c r="L97" s="61"/>
    </row>
    <row r="98" spans="1:12" ht="30" customHeight="1" thickBot="1" x14ac:dyDescent="0.25">
      <c r="A98" s="61"/>
      <c r="B98" s="303" t="s">
        <v>1711</v>
      </c>
      <c r="C98" s="304" t="s">
        <v>1705</v>
      </c>
      <c r="D98" s="312"/>
      <c r="E98" s="306">
        <v>2.7</v>
      </c>
      <c r="F98" s="307">
        <v>24</v>
      </c>
      <c r="G98" s="308">
        <f>VLOOKUP(C98,Лист1!C:E,3,0)</f>
        <v>980</v>
      </c>
      <c r="H98" s="309">
        <f t="shared" ref="H98" si="7">G98-G98*$H$5</f>
        <v>980</v>
      </c>
      <c r="I98" s="310">
        <f t="shared" ref="I98" si="8">D98*H98</f>
        <v>0</v>
      </c>
      <c r="J98" s="310">
        <f>VLOOKUP(C98,Лист1!C:H,6,0)</f>
        <v>0</v>
      </c>
      <c r="K98" s="310">
        <f>VLOOKUP(C98,Лист1!C:I,7,0)</f>
        <v>0</v>
      </c>
      <c r="L98" s="61"/>
    </row>
    <row r="99" spans="1:12" ht="4.95" customHeight="1" thickBot="1" x14ac:dyDescent="0.25">
      <c r="A99" s="31"/>
      <c r="B99" s="172"/>
      <c r="C99" s="242"/>
      <c r="D99" s="49"/>
      <c r="E99" s="247"/>
      <c r="F99" s="162"/>
      <c r="G99" s="244"/>
      <c r="H99" s="163"/>
      <c r="I99" s="150"/>
      <c r="J99" s="257"/>
      <c r="K99" s="238"/>
    </row>
    <row r="100" spans="1:12" ht="30" customHeight="1" thickBot="1" x14ac:dyDescent="0.25">
      <c r="A100" s="61"/>
      <c r="B100" s="120" t="s">
        <v>757</v>
      </c>
      <c r="C100" s="124" t="s">
        <v>758</v>
      </c>
      <c r="D100" s="246"/>
      <c r="E100" s="245">
        <v>2.7</v>
      </c>
      <c r="F100" s="204">
        <v>4</v>
      </c>
      <c r="G100" s="164">
        <f>VLOOKUP(C100,Лист1!C430:E673,3,0)</f>
        <v>1226.5999999999999</v>
      </c>
      <c r="H100" s="235">
        <f t="shared" si="5"/>
        <v>1226.5999999999999</v>
      </c>
      <c r="I100" s="149">
        <f t="shared" si="6"/>
        <v>0</v>
      </c>
      <c r="J100" s="149">
        <f>VLOOKUP(C100,Лист1!C411:H635,6,0)</f>
        <v>0</v>
      </c>
      <c r="K100" s="149">
        <f>VLOOKUP(C100,Лист1!C430:I637,7,0)</f>
        <v>0</v>
      </c>
      <c r="L100" s="61"/>
    </row>
    <row r="101" spans="1:12" ht="30" customHeight="1" thickBot="1" x14ac:dyDescent="0.25">
      <c r="A101" s="61"/>
      <c r="B101" s="303" t="s">
        <v>1713</v>
      </c>
      <c r="C101" s="304" t="s">
        <v>1736</v>
      </c>
      <c r="D101" s="305"/>
      <c r="E101" s="306">
        <v>2.7</v>
      </c>
      <c r="F101" s="307">
        <v>1</v>
      </c>
      <c r="G101" s="308">
        <f>VLOOKUP(C101,Лист1!C:E,3,0)</f>
        <v>2580</v>
      </c>
      <c r="H101" s="309">
        <f t="shared" ref="H101" si="9">G101-G101*$H$5</f>
        <v>2580</v>
      </c>
      <c r="I101" s="310">
        <f t="shared" ref="I101" si="10">D101*H101</f>
        <v>0</v>
      </c>
      <c r="J101" s="310">
        <f>VLOOKUP(C101,Лист1!C:H,6,0)</f>
        <v>0</v>
      </c>
      <c r="K101" s="310">
        <f>VLOOKUP(C101,Лист1!C:I,7,0)</f>
        <v>0</v>
      </c>
      <c r="L101" s="61"/>
    </row>
    <row r="102" spans="1:12" ht="4.95" customHeight="1" thickBot="1" x14ac:dyDescent="0.25">
      <c r="A102" s="31"/>
      <c r="B102" s="172"/>
      <c r="C102" s="242"/>
      <c r="D102" s="49"/>
      <c r="E102" s="247"/>
      <c r="F102" s="162"/>
      <c r="G102" s="244"/>
      <c r="H102" s="163"/>
      <c r="I102" s="150"/>
      <c r="J102" s="257"/>
      <c r="K102" s="238"/>
    </row>
    <row r="103" spans="1:12" ht="30" customHeight="1" thickBot="1" x14ac:dyDescent="0.25">
      <c r="A103" s="61"/>
      <c r="B103" s="120" t="s">
        <v>759</v>
      </c>
      <c r="C103" s="124" t="s">
        <v>760</v>
      </c>
      <c r="D103" s="246"/>
      <c r="E103" s="250">
        <v>2.7</v>
      </c>
      <c r="F103" s="157">
        <v>40</v>
      </c>
      <c r="G103" s="164">
        <f>VLOOKUP(C103,Лист1!C432:E675,3,0)</f>
        <v>120.06399999999999</v>
      </c>
      <c r="H103" s="235">
        <f t="shared" si="5"/>
        <v>120.06399999999999</v>
      </c>
      <c r="I103" s="149">
        <f t="shared" si="6"/>
        <v>0</v>
      </c>
      <c r="J103" s="149">
        <f>VLOOKUP(C103,Лист1!C413:H636,6,0)</f>
        <v>0</v>
      </c>
      <c r="K103" s="149">
        <f>VLOOKUP(C103,Лист1!C432:I639,7,0)</f>
        <v>0</v>
      </c>
      <c r="L103" s="61"/>
    </row>
    <row r="104" spans="1:12" ht="4.95" customHeight="1" thickBot="1" x14ac:dyDescent="0.25">
      <c r="A104" s="31"/>
      <c r="B104" s="172"/>
      <c r="C104" s="242"/>
      <c r="D104" s="49"/>
      <c r="E104" s="247"/>
      <c r="F104" s="162"/>
      <c r="G104" s="244"/>
      <c r="H104" s="163"/>
      <c r="I104" s="150"/>
      <c r="J104" s="257"/>
      <c r="K104" s="238"/>
    </row>
    <row r="105" spans="1:12" ht="30" customHeight="1" x14ac:dyDescent="0.2">
      <c r="A105" s="61"/>
      <c r="B105" s="120" t="s">
        <v>761</v>
      </c>
      <c r="C105" s="124" t="s">
        <v>762</v>
      </c>
      <c r="D105" s="141"/>
      <c r="E105" s="144">
        <v>2.7</v>
      </c>
      <c r="F105" s="121">
        <v>280</v>
      </c>
      <c r="G105" s="164">
        <f>VLOOKUP(C105,Лист1!C434:E677,3,0)</f>
        <v>41.130900000000004</v>
      </c>
      <c r="H105" s="235">
        <f t="shared" si="5"/>
        <v>41.130900000000004</v>
      </c>
      <c r="I105" s="149">
        <f t="shared" si="6"/>
        <v>0</v>
      </c>
      <c r="J105" s="149">
        <f>VLOOKUP(C105,Лист1!C415:H638,6,0)</f>
        <v>0</v>
      </c>
      <c r="K105" s="149">
        <f>VLOOKUP(C105,Лист1!C434:I641,7,0)</f>
        <v>0</v>
      </c>
      <c r="L105" s="61"/>
    </row>
    <row r="106" spans="1:12" ht="30" customHeight="1" thickBot="1" x14ac:dyDescent="0.25">
      <c r="A106" s="61"/>
      <c r="B106" s="120" t="s">
        <v>763</v>
      </c>
      <c r="C106" s="124" t="s">
        <v>764</v>
      </c>
      <c r="D106" s="143"/>
      <c r="E106" s="144">
        <v>2.7</v>
      </c>
      <c r="F106" s="121">
        <v>40</v>
      </c>
      <c r="G106" s="164">
        <f>VLOOKUP(C106,Лист1!C435:E678,3,0)</f>
        <v>105.57</v>
      </c>
      <c r="H106" s="235">
        <f t="shared" si="5"/>
        <v>105.57</v>
      </c>
      <c r="I106" s="149">
        <f t="shared" si="6"/>
        <v>0</v>
      </c>
      <c r="J106" s="149">
        <f>VLOOKUP(C106,Лист1!C416:H639,6,0)</f>
        <v>0</v>
      </c>
      <c r="K106" s="149">
        <f>VLOOKUP(C106,Лист1!C435:I642,7,0)</f>
        <v>0</v>
      </c>
      <c r="L106" s="61"/>
    </row>
    <row r="107" spans="1:12" ht="4.95" customHeight="1" thickBot="1" x14ac:dyDescent="0.25">
      <c r="A107" s="31"/>
      <c r="B107" s="172"/>
      <c r="C107" s="242"/>
      <c r="D107" s="49"/>
      <c r="E107" s="247"/>
      <c r="F107" s="162"/>
      <c r="G107" s="244"/>
      <c r="H107" s="163"/>
      <c r="I107" s="150"/>
      <c r="J107" s="257"/>
      <c r="K107" s="238"/>
    </row>
    <row r="108" spans="1:12" ht="30" customHeight="1" x14ac:dyDescent="0.2">
      <c r="A108" s="61"/>
      <c r="B108" s="120" t="s">
        <v>765</v>
      </c>
      <c r="C108" s="124" t="s">
        <v>766</v>
      </c>
      <c r="D108" s="141"/>
      <c r="E108" s="144">
        <v>2.7</v>
      </c>
      <c r="F108" s="121">
        <v>120</v>
      </c>
      <c r="G108" s="164">
        <f>VLOOKUP(C108,Лист1!C437:E680,3,0)</f>
        <v>31.243410000000004</v>
      </c>
      <c r="H108" s="235">
        <f t="shared" si="5"/>
        <v>31.243410000000004</v>
      </c>
      <c r="I108" s="149">
        <f t="shared" si="6"/>
        <v>0</v>
      </c>
      <c r="J108" s="149">
        <f>VLOOKUP(C108,Лист1!C418:H641,6,0)</f>
        <v>0</v>
      </c>
      <c r="K108" s="149">
        <f>VLOOKUP(C108,Лист1!C437:I644,7,0)</f>
        <v>0</v>
      </c>
      <c r="L108" s="61"/>
    </row>
    <row r="109" spans="1:12" ht="30" customHeight="1" x14ac:dyDescent="0.2">
      <c r="A109" s="61"/>
      <c r="B109" s="120" t="s">
        <v>767</v>
      </c>
      <c r="C109" s="124" t="s">
        <v>768</v>
      </c>
      <c r="D109" s="142"/>
      <c r="E109" s="144">
        <v>2.7</v>
      </c>
      <c r="F109" s="121">
        <v>100</v>
      </c>
      <c r="G109" s="164">
        <f>VLOOKUP(C109,Лист1!C438:E681,3,0)</f>
        <v>32.788800000000002</v>
      </c>
      <c r="H109" s="235">
        <f t="shared" si="5"/>
        <v>32.788800000000002</v>
      </c>
      <c r="I109" s="149">
        <f t="shared" si="6"/>
        <v>0</v>
      </c>
      <c r="J109" s="149">
        <f>VLOOKUP(C109,Лист1!C419:H642,6,0)</f>
        <v>0</v>
      </c>
      <c r="K109" s="149">
        <f>VLOOKUP(C109,Лист1!C438:I645,7,0)</f>
        <v>0</v>
      </c>
      <c r="L109" s="61"/>
    </row>
    <row r="110" spans="1:12" ht="30" customHeight="1" x14ac:dyDescent="0.2">
      <c r="A110" s="61"/>
      <c r="B110" s="120" t="s">
        <v>769</v>
      </c>
      <c r="C110" s="124" t="s">
        <v>770</v>
      </c>
      <c r="D110" s="142"/>
      <c r="E110" s="144">
        <v>2.7</v>
      </c>
      <c r="F110" s="121">
        <v>260</v>
      </c>
      <c r="G110" s="164">
        <f>VLOOKUP(C110,Лист1!C439:E682,3,0)</f>
        <v>32.04</v>
      </c>
      <c r="H110" s="235">
        <f t="shared" si="5"/>
        <v>32.04</v>
      </c>
      <c r="I110" s="149">
        <f t="shared" si="6"/>
        <v>0</v>
      </c>
      <c r="J110" s="149">
        <f>VLOOKUP(C110,Лист1!C420:H643,6,0)</f>
        <v>0</v>
      </c>
      <c r="K110" s="149">
        <f>VLOOKUP(C110,Лист1!C439:I646,7,0)</f>
        <v>0</v>
      </c>
      <c r="L110" s="61"/>
    </row>
    <row r="111" spans="1:12" ht="30" customHeight="1" x14ac:dyDescent="0.2">
      <c r="A111" s="61"/>
      <c r="B111" s="120" t="s">
        <v>771</v>
      </c>
      <c r="C111" s="124" t="s">
        <v>772</v>
      </c>
      <c r="D111" s="142"/>
      <c r="E111" s="144">
        <v>2.7</v>
      </c>
      <c r="F111" s="121">
        <v>40</v>
      </c>
      <c r="G111" s="164">
        <f>VLOOKUP(C111,Лист1!C440:E683,3,0)</f>
        <v>99.38</v>
      </c>
      <c r="H111" s="235">
        <f t="shared" si="5"/>
        <v>99.38</v>
      </c>
      <c r="I111" s="149">
        <f t="shared" si="6"/>
        <v>0</v>
      </c>
      <c r="J111" s="149">
        <f>VLOOKUP(C111,Лист1!C421:H644,6,0)</f>
        <v>0</v>
      </c>
      <c r="K111" s="149">
        <f>VLOOKUP(C111,Лист1!C440:I647,7,0)</f>
        <v>0</v>
      </c>
      <c r="L111" s="61"/>
    </row>
    <row r="112" spans="1:12" ht="30" customHeight="1" x14ac:dyDescent="0.2">
      <c r="A112" s="61"/>
      <c r="B112" s="120" t="s">
        <v>773</v>
      </c>
      <c r="C112" s="124" t="s">
        <v>774</v>
      </c>
      <c r="D112" s="142"/>
      <c r="E112" s="144">
        <v>2.7</v>
      </c>
      <c r="F112" s="121">
        <v>30</v>
      </c>
      <c r="G112" s="164">
        <f>VLOOKUP(C112,Лист1!C441:E684,3,0)</f>
        <v>292.81527</v>
      </c>
      <c r="H112" s="235">
        <f t="shared" si="5"/>
        <v>292.81527</v>
      </c>
      <c r="I112" s="149">
        <f t="shared" si="6"/>
        <v>0</v>
      </c>
      <c r="J112" s="149">
        <f>VLOOKUP(C112,Лист1!C422:H645,6,0)</f>
        <v>0</v>
      </c>
      <c r="K112" s="149">
        <f>VLOOKUP(C112,Лист1!C441:I648,7,0)</f>
        <v>0</v>
      </c>
      <c r="L112" s="61"/>
    </row>
    <row r="113" spans="1:12" ht="30" customHeight="1" thickBot="1" x14ac:dyDescent="0.25">
      <c r="A113" s="61"/>
      <c r="B113" s="120" t="s">
        <v>775</v>
      </c>
      <c r="C113" s="124" t="s">
        <v>776</v>
      </c>
      <c r="D113" s="143"/>
      <c r="E113" s="144">
        <v>2.7</v>
      </c>
      <c r="F113" s="121">
        <v>30</v>
      </c>
      <c r="G113" s="164">
        <f>VLOOKUP(C113,Лист1!C442:E685,3,0)</f>
        <v>292.81527</v>
      </c>
      <c r="H113" s="235">
        <f t="shared" si="5"/>
        <v>292.81527</v>
      </c>
      <c r="I113" s="149">
        <f t="shared" si="6"/>
        <v>0</v>
      </c>
      <c r="J113" s="149">
        <f>VLOOKUP(C113,Лист1!C423:H646,6,0)</f>
        <v>0</v>
      </c>
      <c r="K113" s="149">
        <f>VLOOKUP(C113,Лист1!C442:I649,7,0)</f>
        <v>0</v>
      </c>
      <c r="L113" s="61"/>
    </row>
    <row r="114" spans="1:12" ht="4.95" customHeight="1" thickBot="1" x14ac:dyDescent="0.25">
      <c r="A114" s="31"/>
      <c r="B114" s="172"/>
      <c r="C114" s="242"/>
      <c r="D114" s="49"/>
      <c r="E114" s="247"/>
      <c r="F114" s="162"/>
      <c r="G114" s="244"/>
      <c r="H114" s="163"/>
      <c r="I114" s="150"/>
      <c r="J114" s="257"/>
      <c r="K114" s="238"/>
    </row>
    <row r="115" spans="1:12" ht="30" customHeight="1" x14ac:dyDescent="0.2">
      <c r="A115" s="61"/>
      <c r="B115" s="120" t="s">
        <v>777</v>
      </c>
      <c r="C115" s="124" t="s">
        <v>778</v>
      </c>
      <c r="D115" s="141"/>
      <c r="E115" s="144">
        <v>2.7</v>
      </c>
      <c r="F115" s="121">
        <v>250</v>
      </c>
      <c r="G115" s="164">
        <f>VLOOKUP(C115,Лист1!C444:E687,3,0)</f>
        <v>40.489199999999997</v>
      </c>
      <c r="H115" s="235">
        <f t="shared" si="5"/>
        <v>40.489199999999997</v>
      </c>
      <c r="I115" s="149">
        <f t="shared" si="6"/>
        <v>0</v>
      </c>
      <c r="J115" s="149">
        <f>VLOOKUP(C115,Лист1!C425:H648,6,0)</f>
        <v>0</v>
      </c>
      <c r="K115" s="149">
        <f>VLOOKUP(C115,Лист1!C444:I651,7,0)</f>
        <v>0</v>
      </c>
      <c r="L115" s="61"/>
    </row>
    <row r="116" spans="1:12" ht="30" customHeight="1" thickBot="1" x14ac:dyDescent="0.25">
      <c r="A116" s="61"/>
      <c r="B116" s="120" t="s">
        <v>779</v>
      </c>
      <c r="C116" s="124" t="s">
        <v>780</v>
      </c>
      <c r="D116" s="143"/>
      <c r="E116" s="144">
        <v>2.7</v>
      </c>
      <c r="F116" s="121">
        <v>30</v>
      </c>
      <c r="G116" s="164">
        <f>VLOOKUP(C116,Лист1!C445:E688,3,0)</f>
        <v>121.21919999999999</v>
      </c>
      <c r="H116" s="235">
        <f t="shared" si="5"/>
        <v>121.21919999999999</v>
      </c>
      <c r="I116" s="149">
        <f t="shared" si="6"/>
        <v>0</v>
      </c>
      <c r="J116" s="149">
        <f>VLOOKUP(C116,Лист1!C426:H649,6,0)</f>
        <v>0</v>
      </c>
      <c r="K116" s="149">
        <f>VLOOKUP(C116,Лист1!C445:I652,7,0)</f>
        <v>0</v>
      </c>
      <c r="L116" s="61"/>
    </row>
    <row r="117" spans="1:12" ht="4.95" customHeight="1" thickBot="1" x14ac:dyDescent="0.25">
      <c r="A117" s="31"/>
      <c r="B117" s="172"/>
      <c r="C117" s="242"/>
      <c r="D117" s="49"/>
      <c r="E117" s="247"/>
      <c r="F117" s="162"/>
      <c r="G117" s="244"/>
      <c r="H117" s="163"/>
      <c r="I117" s="150"/>
      <c r="J117" s="257"/>
      <c r="K117" s="238"/>
    </row>
    <row r="118" spans="1:12" ht="30" customHeight="1" x14ac:dyDescent="0.2">
      <c r="A118" s="61"/>
      <c r="B118" s="120" t="s">
        <v>781</v>
      </c>
      <c r="C118" s="124" t="s">
        <v>782</v>
      </c>
      <c r="D118" s="141"/>
      <c r="E118" s="144">
        <v>2.7</v>
      </c>
      <c r="F118" s="121">
        <v>100</v>
      </c>
      <c r="G118" s="164">
        <f>VLOOKUP(C118,Лист1!C447:E690,3,0)</f>
        <v>31.243410000000004</v>
      </c>
      <c r="H118" s="235">
        <f t="shared" si="5"/>
        <v>31.243410000000004</v>
      </c>
      <c r="I118" s="149">
        <f t="shared" si="6"/>
        <v>0</v>
      </c>
      <c r="J118" s="149">
        <f>VLOOKUP(C118,Лист1!C428:H651,6,0)</f>
        <v>0</v>
      </c>
      <c r="K118" s="149">
        <f>VLOOKUP(C118,Лист1!C447:I654,7,0)</f>
        <v>0</v>
      </c>
      <c r="L118" s="61"/>
    </row>
    <row r="119" spans="1:12" ht="30" customHeight="1" x14ac:dyDescent="0.2">
      <c r="A119" s="61"/>
      <c r="B119" s="120" t="s">
        <v>783</v>
      </c>
      <c r="C119" s="124" t="s">
        <v>784</v>
      </c>
      <c r="D119" s="142"/>
      <c r="E119" s="144">
        <v>2.7</v>
      </c>
      <c r="F119" s="121">
        <v>100</v>
      </c>
      <c r="G119" s="164">
        <f>VLOOKUP(C119,Лист1!C448:E691,3,0)</f>
        <v>33.5214</v>
      </c>
      <c r="H119" s="235">
        <f t="shared" si="5"/>
        <v>33.5214</v>
      </c>
      <c r="I119" s="149">
        <f t="shared" si="6"/>
        <v>0</v>
      </c>
      <c r="J119" s="149">
        <f>VLOOKUP(C119,Лист1!C429:H652,6,0)</f>
        <v>0</v>
      </c>
      <c r="K119" s="149">
        <f>VLOOKUP(C119,Лист1!C448:I655,7,0)</f>
        <v>0</v>
      </c>
      <c r="L119" s="61"/>
    </row>
    <row r="120" spans="1:12" ht="30" customHeight="1" x14ac:dyDescent="0.2">
      <c r="A120" s="61"/>
      <c r="B120" s="120" t="s">
        <v>785</v>
      </c>
      <c r="C120" s="124" t="s">
        <v>786</v>
      </c>
      <c r="D120" s="142"/>
      <c r="E120" s="144">
        <v>2.7</v>
      </c>
      <c r="F120" s="121">
        <v>220</v>
      </c>
      <c r="G120" s="164">
        <f>VLOOKUP(C120,Лист1!C449:E692,3,0)</f>
        <v>33.18</v>
      </c>
      <c r="H120" s="235">
        <f t="shared" si="5"/>
        <v>33.18</v>
      </c>
      <c r="I120" s="149">
        <f t="shared" si="6"/>
        <v>0</v>
      </c>
      <c r="J120" s="149">
        <f>VLOOKUP(C120,Лист1!C429:H653,6,0)</f>
        <v>0</v>
      </c>
      <c r="K120" s="149">
        <f>VLOOKUP(C120,Лист1!C449:I656,7,0)</f>
        <v>0</v>
      </c>
      <c r="L120" s="61"/>
    </row>
    <row r="121" spans="1:12" ht="30" customHeight="1" x14ac:dyDescent="0.2">
      <c r="A121" s="61"/>
      <c r="B121" s="120" t="s">
        <v>787</v>
      </c>
      <c r="C121" s="124" t="s">
        <v>788</v>
      </c>
      <c r="D121" s="142"/>
      <c r="E121" s="144">
        <v>2.7</v>
      </c>
      <c r="F121" s="121">
        <v>34</v>
      </c>
      <c r="G121" s="164">
        <f>VLOOKUP(C121,Лист1!C450:E693,3,0)</f>
        <v>119.26</v>
      </c>
      <c r="H121" s="235">
        <f t="shared" si="5"/>
        <v>119.26</v>
      </c>
      <c r="I121" s="149">
        <f t="shared" si="6"/>
        <v>0</v>
      </c>
      <c r="J121" s="149">
        <f>VLOOKUP(C121,Лист1!C430:H654,6,0)</f>
        <v>0</v>
      </c>
      <c r="K121" s="149">
        <f>VLOOKUP(C121,Лист1!C450:I657,7,0)</f>
        <v>0</v>
      </c>
      <c r="L121" s="61"/>
    </row>
    <row r="122" spans="1:12" ht="30" customHeight="1" x14ac:dyDescent="0.2">
      <c r="A122" s="61"/>
      <c r="B122" s="120" t="s">
        <v>789</v>
      </c>
      <c r="C122" s="124" t="s">
        <v>1737</v>
      </c>
      <c r="D122" s="142"/>
      <c r="E122" s="144">
        <v>2.7</v>
      </c>
      <c r="F122" s="121">
        <v>25</v>
      </c>
      <c r="G122" s="164">
        <f>VLOOKUP(C122,Лист1!C451:E694,3,0)</f>
        <v>222.73243867549664</v>
      </c>
      <c r="H122" s="235">
        <f t="shared" si="5"/>
        <v>222.73243867549664</v>
      </c>
      <c r="I122" s="149">
        <f t="shared" si="6"/>
        <v>0</v>
      </c>
      <c r="J122" s="149">
        <f>VLOOKUP(C122,Лист1!C431:H655,6,0)</f>
        <v>0</v>
      </c>
      <c r="K122" s="149">
        <f>VLOOKUP(C122,Лист1!C451:I658,7,0)</f>
        <v>0</v>
      </c>
      <c r="L122" s="61"/>
    </row>
    <row r="123" spans="1:12" ht="30" customHeight="1" x14ac:dyDescent="0.2">
      <c r="A123" s="61"/>
      <c r="B123" s="120" t="s">
        <v>790</v>
      </c>
      <c r="C123" s="124" t="s">
        <v>1738</v>
      </c>
      <c r="D123" s="142"/>
      <c r="E123" s="144">
        <v>2.7</v>
      </c>
      <c r="F123" s="121">
        <v>25</v>
      </c>
      <c r="G123" s="164">
        <f>VLOOKUP(C123,Лист1!C452:E695,3,0)</f>
        <v>222.73243867549664</v>
      </c>
      <c r="H123" s="235">
        <f t="shared" si="5"/>
        <v>222.73243867549664</v>
      </c>
      <c r="I123" s="149">
        <f t="shared" si="6"/>
        <v>0</v>
      </c>
      <c r="J123" s="149">
        <f>VLOOKUP(C123,Лист1!C432:H656,6,0)</f>
        <v>0</v>
      </c>
      <c r="K123" s="149">
        <f>VLOOKUP(C123,Лист1!C452:I659,7,0)</f>
        <v>0</v>
      </c>
      <c r="L123" s="61"/>
    </row>
    <row r="124" spans="1:12" ht="30" customHeight="1" x14ac:dyDescent="0.2">
      <c r="A124" s="61"/>
      <c r="B124" s="303" t="s">
        <v>1735</v>
      </c>
      <c r="C124" s="304" t="s">
        <v>1381</v>
      </c>
      <c r="D124" s="315"/>
      <c r="E124" s="316">
        <v>2.7</v>
      </c>
      <c r="F124" s="307">
        <v>25</v>
      </c>
      <c r="G124" s="308">
        <f>VLOOKUP(C124,Лист1!C855:E855,3,0)</f>
        <v>244.66153430463572</v>
      </c>
      <c r="H124" s="309">
        <f t="shared" ref="H124" si="11">G124-G124*$H$5</f>
        <v>244.66153430463572</v>
      </c>
      <c r="I124" s="310">
        <f t="shared" ref="I124" si="12">D124*H124</f>
        <v>0</v>
      </c>
      <c r="J124" s="310">
        <f>VLOOKUP(C124,Лист1!C:J,6,0)</f>
        <v>0</v>
      </c>
      <c r="K124" s="310">
        <f>VLOOKUP(C124,Лист1!C:J,7,0)</f>
        <v>0</v>
      </c>
      <c r="L124" s="61"/>
    </row>
    <row r="125" spans="1:12" ht="30" customHeight="1" x14ac:dyDescent="0.2">
      <c r="A125" s="61"/>
      <c r="B125" s="120" t="s">
        <v>791</v>
      </c>
      <c r="C125" s="124" t="s">
        <v>792</v>
      </c>
      <c r="D125" s="142"/>
      <c r="E125" s="144">
        <v>2.7</v>
      </c>
      <c r="F125" s="121">
        <v>25</v>
      </c>
      <c r="G125" s="164">
        <f>VLOOKUP(C125,Лист1!C453:E701,3,0)</f>
        <v>231.98373000000001</v>
      </c>
      <c r="H125" s="235">
        <f t="shared" si="5"/>
        <v>231.98373000000001</v>
      </c>
      <c r="I125" s="149">
        <f t="shared" si="6"/>
        <v>0</v>
      </c>
      <c r="J125" s="149">
        <f>VLOOKUP(C125,Лист1!C433:H657,6,0)</f>
        <v>0</v>
      </c>
      <c r="K125" s="149">
        <f>VLOOKUP(C125,Лист1!C453:I660,7,0)</f>
        <v>0</v>
      </c>
      <c r="L125" s="61"/>
    </row>
    <row r="126" spans="1:12" ht="30" customHeight="1" thickBot="1" x14ac:dyDescent="0.25">
      <c r="A126" s="61"/>
      <c r="B126" s="120" t="s">
        <v>793</v>
      </c>
      <c r="C126" s="124" t="s">
        <v>794</v>
      </c>
      <c r="D126" s="143"/>
      <c r="E126" s="144">
        <v>2.7</v>
      </c>
      <c r="F126" s="121">
        <v>25</v>
      </c>
      <c r="G126" s="164">
        <f>VLOOKUP(C126,Лист1!C454:E702,3,0)</f>
        <v>242.528445</v>
      </c>
      <c r="H126" s="235">
        <f t="shared" si="5"/>
        <v>242.528445</v>
      </c>
      <c r="I126" s="149">
        <f t="shared" si="6"/>
        <v>0</v>
      </c>
      <c r="J126" s="149">
        <f>VLOOKUP(C126,Лист1!C434:H658,6,0)</f>
        <v>0</v>
      </c>
      <c r="K126" s="149">
        <f>VLOOKUP(C126,Лист1!C454:I661,7,0)</f>
        <v>0</v>
      </c>
      <c r="L126" s="61"/>
    </row>
    <row r="127" spans="1:12" ht="4.95" customHeight="1" thickBot="1" x14ac:dyDescent="0.25">
      <c r="A127" s="31"/>
      <c r="B127" s="172"/>
      <c r="C127" s="242"/>
      <c r="D127" s="49"/>
      <c r="E127" s="247"/>
      <c r="F127" s="162"/>
      <c r="G127" s="244"/>
      <c r="H127" s="163"/>
      <c r="I127" s="150"/>
      <c r="J127" s="257"/>
      <c r="K127" s="238"/>
    </row>
    <row r="128" spans="1:12" ht="30" customHeight="1" x14ac:dyDescent="0.2">
      <c r="A128" s="61"/>
      <c r="B128" s="120" t="s">
        <v>795</v>
      </c>
      <c r="C128" s="124" t="s">
        <v>796</v>
      </c>
      <c r="D128" s="141"/>
      <c r="E128" s="144">
        <v>2.7</v>
      </c>
      <c r="F128" s="121">
        <v>50</v>
      </c>
      <c r="G128" s="164">
        <f>VLOOKUP(C128,Лист1!C456:E704,3,0)</f>
        <v>161.52146999999999</v>
      </c>
      <c r="H128" s="235">
        <f t="shared" si="5"/>
        <v>161.52146999999999</v>
      </c>
      <c r="I128" s="149">
        <f t="shared" si="6"/>
        <v>0</v>
      </c>
      <c r="J128" s="149">
        <f>VLOOKUP(C128,Лист1!C436:H660,6,0)</f>
        <v>0</v>
      </c>
      <c r="K128" s="149">
        <f>VLOOKUP(C128,Лист1!C456:I663,7,0)</f>
        <v>0</v>
      </c>
      <c r="L128" s="61"/>
    </row>
    <row r="129" spans="1:12" ht="30" customHeight="1" thickBot="1" x14ac:dyDescent="0.25">
      <c r="A129" s="61"/>
      <c r="B129" s="120" t="s">
        <v>797</v>
      </c>
      <c r="C129" s="252" t="s">
        <v>798</v>
      </c>
      <c r="D129" s="143"/>
      <c r="E129" s="144">
        <v>2.7</v>
      </c>
      <c r="F129" s="121">
        <v>20</v>
      </c>
      <c r="G129" s="164">
        <f>VLOOKUP(C129,Лист1!C457:E705,3,0)</f>
        <v>358</v>
      </c>
      <c r="H129" s="235">
        <f t="shared" si="5"/>
        <v>358</v>
      </c>
      <c r="I129" s="149">
        <f t="shared" si="6"/>
        <v>0</v>
      </c>
      <c r="J129" s="149">
        <f>VLOOKUP(C129,Лист1!C437:H661,6,0)</f>
        <v>0</v>
      </c>
      <c r="K129" s="149">
        <f>VLOOKUP(C129,Лист1!C457:I664,7,0)</f>
        <v>0</v>
      </c>
      <c r="L129" s="61"/>
    </row>
    <row r="130" spans="1:12" ht="4.95" customHeight="1" thickBot="1" x14ac:dyDescent="0.25">
      <c r="A130" s="31"/>
      <c r="B130" s="251"/>
      <c r="C130" s="254"/>
      <c r="D130" s="255"/>
      <c r="E130" s="249"/>
      <c r="F130" s="162"/>
      <c r="G130" s="244"/>
      <c r="H130" s="163"/>
      <c r="I130" s="150"/>
      <c r="J130" s="257"/>
      <c r="K130" s="238"/>
    </row>
    <row r="131" spans="1:12" ht="30" customHeight="1" x14ac:dyDescent="0.2">
      <c r="A131" s="52"/>
      <c r="B131" s="303" t="s">
        <v>1746</v>
      </c>
      <c r="C131" s="304" t="s">
        <v>1747</v>
      </c>
      <c r="D131" s="332"/>
      <c r="E131" s="316">
        <v>2.7</v>
      </c>
      <c r="F131" s="307">
        <v>50</v>
      </c>
      <c r="G131" s="308">
        <f>VLOOKUP(C131,Лист1!C:K,3,0)</f>
        <v>132.76</v>
      </c>
      <c r="H131" s="309">
        <f t="shared" ref="H131:H132" si="13">G131-G131*$H$5</f>
        <v>132.76</v>
      </c>
      <c r="I131" s="310">
        <f t="shared" ref="I131:I132" si="14">D131*H131</f>
        <v>0</v>
      </c>
      <c r="J131" s="310">
        <f>VLOOKUP(C131,Лист1!C:K,6,0)</f>
        <v>0</v>
      </c>
      <c r="K131" s="310">
        <f>VLOOKUP(C131,Лист1!C:J,7,0)</f>
        <v>0</v>
      </c>
    </row>
    <row r="132" spans="1:12" ht="30" customHeight="1" thickBot="1" x14ac:dyDescent="0.25">
      <c r="A132" s="52"/>
      <c r="B132" s="303" t="s">
        <v>1749</v>
      </c>
      <c r="C132" s="339" t="s">
        <v>1748</v>
      </c>
      <c r="D132" s="312"/>
      <c r="E132" s="316">
        <v>2.7</v>
      </c>
      <c r="F132" s="307">
        <v>20</v>
      </c>
      <c r="G132" s="308">
        <f>VLOOKUP(C132,Лист1!C:I,3,0)</f>
        <v>165.88</v>
      </c>
      <c r="H132" s="309">
        <f t="shared" si="13"/>
        <v>165.88</v>
      </c>
      <c r="I132" s="310">
        <f t="shared" si="14"/>
        <v>0</v>
      </c>
      <c r="J132" s="310">
        <f>VLOOKUP(C132,Лист1!C:K,6,0)</f>
        <v>0</v>
      </c>
      <c r="K132" s="310">
        <f>VLOOKUP(C132,Лист1!C:J,7,0)</f>
        <v>0</v>
      </c>
    </row>
    <row r="133" spans="1:12" ht="4.95" customHeight="1" thickBot="1" x14ac:dyDescent="0.25">
      <c r="A133" s="31"/>
      <c r="B133" s="65"/>
      <c r="C133" s="254"/>
      <c r="D133" s="255"/>
      <c r="E133" s="327"/>
      <c r="F133" s="328"/>
      <c r="G133" s="329"/>
      <c r="H133" s="330"/>
      <c r="I133" s="155"/>
      <c r="J133" s="155"/>
      <c r="K133" s="155"/>
    </row>
    <row r="134" spans="1:12" ht="30" customHeight="1" x14ac:dyDescent="0.2">
      <c r="A134" s="61"/>
      <c r="B134" s="120" t="s">
        <v>799</v>
      </c>
      <c r="C134" s="253" t="s">
        <v>800</v>
      </c>
      <c r="D134" s="141"/>
      <c r="E134" s="245">
        <v>2.7</v>
      </c>
      <c r="F134" s="204">
        <v>35</v>
      </c>
      <c r="G134" s="164">
        <f>VLOOKUP(C134,Лист1!C459:E708,3,0)</f>
        <v>90.832634999999982</v>
      </c>
      <c r="H134" s="235">
        <f t="shared" si="5"/>
        <v>90.832634999999982</v>
      </c>
      <c r="I134" s="149">
        <f t="shared" si="6"/>
        <v>0</v>
      </c>
      <c r="J134" s="149">
        <f>VLOOKUP(C134,Лист1!C439:H663,6,0)</f>
        <v>0</v>
      </c>
      <c r="K134" s="149">
        <f>VLOOKUP(C134,Лист1!C459:I666,7,0)</f>
        <v>0</v>
      </c>
      <c r="L134" s="61"/>
    </row>
    <row r="135" spans="1:12" ht="30" customHeight="1" thickBot="1" x14ac:dyDescent="0.25">
      <c r="A135" s="61"/>
      <c r="B135" s="120" t="s">
        <v>801</v>
      </c>
      <c r="C135" s="124" t="s">
        <v>802</v>
      </c>
      <c r="D135" s="143"/>
      <c r="E135" s="245">
        <v>2.7</v>
      </c>
      <c r="F135" s="204">
        <v>30</v>
      </c>
      <c r="G135" s="164">
        <f>VLOOKUP(C135,Лист1!C460:E709,3,0)</f>
        <v>160.6</v>
      </c>
      <c r="H135" s="235">
        <f t="shared" si="5"/>
        <v>160.6</v>
      </c>
      <c r="I135" s="149">
        <f t="shared" si="6"/>
        <v>0</v>
      </c>
      <c r="J135" s="149">
        <f>VLOOKUP(C135,Лист1!C440:H664,6,0)</f>
        <v>0</v>
      </c>
      <c r="K135" s="149">
        <f>VLOOKUP(C135,Лист1!C460:I667,7,0)</f>
        <v>0</v>
      </c>
      <c r="L135" s="61"/>
    </row>
    <row r="136" spans="1:12" ht="4.95" customHeight="1" thickBot="1" x14ac:dyDescent="0.25">
      <c r="A136" s="31"/>
      <c r="B136" s="172"/>
      <c r="C136" s="242"/>
      <c r="D136" s="49"/>
      <c r="E136" s="247"/>
      <c r="F136" s="162"/>
      <c r="G136" s="244"/>
      <c r="H136" s="163"/>
      <c r="I136" s="150"/>
      <c r="J136" s="257"/>
      <c r="K136" s="238"/>
    </row>
    <row r="137" spans="1:12" ht="30" customHeight="1" x14ac:dyDescent="0.2">
      <c r="A137" s="61"/>
      <c r="B137" s="120" t="s">
        <v>803</v>
      </c>
      <c r="C137" s="124" t="s">
        <v>804</v>
      </c>
      <c r="D137" s="141"/>
      <c r="E137" s="245">
        <v>2.7</v>
      </c>
      <c r="F137" s="204">
        <v>50</v>
      </c>
      <c r="G137" s="164">
        <f>VLOOKUP(C137,Лист1!C462:E711,3,0)</f>
        <v>132.69942</v>
      </c>
      <c r="H137" s="235">
        <f t="shared" si="5"/>
        <v>132.69942</v>
      </c>
      <c r="I137" s="149">
        <f t="shared" si="6"/>
        <v>0</v>
      </c>
      <c r="J137" s="149">
        <f>VLOOKUP(C137,Лист1!C442:H666,6,0)</f>
        <v>0</v>
      </c>
      <c r="K137" s="149">
        <f>VLOOKUP(C137,Лист1!C462:I669,7,0)</f>
        <v>0</v>
      </c>
      <c r="L137" s="61"/>
    </row>
    <row r="138" spans="1:12" ht="30" customHeight="1" thickBot="1" x14ac:dyDescent="0.25">
      <c r="A138" s="61"/>
      <c r="B138" s="120" t="s">
        <v>805</v>
      </c>
      <c r="C138" s="124" t="s">
        <v>806</v>
      </c>
      <c r="D138" s="143"/>
      <c r="E138" s="245">
        <v>2.7</v>
      </c>
      <c r="F138" s="204">
        <v>50</v>
      </c>
      <c r="G138" s="164">
        <f>VLOOKUP(C138,Лист1!C463:E712,3,0)</f>
        <v>215.13509999999999</v>
      </c>
      <c r="H138" s="235">
        <f t="shared" si="5"/>
        <v>215.13509999999999</v>
      </c>
      <c r="I138" s="149">
        <f t="shared" si="6"/>
        <v>0</v>
      </c>
      <c r="J138" s="149">
        <f>VLOOKUP(C138,Лист1!C443:H667,6,0)</f>
        <v>0</v>
      </c>
      <c r="K138" s="149">
        <f>VLOOKUP(C138,Лист1!C463:I670,7,0)</f>
        <v>0</v>
      </c>
      <c r="L138" s="61"/>
    </row>
    <row r="139" spans="1:12" ht="4.95" customHeight="1" thickBot="1" x14ac:dyDescent="0.25">
      <c r="A139" s="31"/>
      <c r="B139" s="172"/>
      <c r="C139" s="242"/>
      <c r="D139" s="49"/>
      <c r="E139" s="247"/>
      <c r="F139" s="162"/>
      <c r="G139" s="244"/>
      <c r="H139" s="163"/>
      <c r="I139" s="150"/>
      <c r="J139" s="257"/>
      <c r="K139" s="238"/>
    </row>
    <row r="140" spans="1:12" ht="30" customHeight="1" x14ac:dyDescent="0.2">
      <c r="A140" s="61"/>
      <c r="B140" s="120" t="s">
        <v>807</v>
      </c>
      <c r="C140" s="124" t="s">
        <v>808</v>
      </c>
      <c r="D140" s="141"/>
      <c r="E140" s="250">
        <v>2.7</v>
      </c>
      <c r="F140" s="157">
        <v>100</v>
      </c>
      <c r="G140" s="164">
        <f>VLOOKUP(C140,Лист1!C465:E714,3,0)</f>
        <v>36.491399999999999</v>
      </c>
      <c r="H140" s="235">
        <f t="shared" si="5"/>
        <v>36.491399999999999</v>
      </c>
      <c r="I140" s="149">
        <f t="shared" si="6"/>
        <v>0</v>
      </c>
      <c r="J140" s="149">
        <f>VLOOKUP(C140,Лист1!C445:H669,6,0)</f>
        <v>0</v>
      </c>
      <c r="K140" s="149">
        <f>VLOOKUP(C140,Лист1!C465:I672,7,0)</f>
        <v>0</v>
      </c>
      <c r="L140" s="61"/>
    </row>
    <row r="141" spans="1:12" ht="30" customHeight="1" x14ac:dyDescent="0.2">
      <c r="A141" s="61"/>
      <c r="B141" s="120" t="s">
        <v>809</v>
      </c>
      <c r="C141" s="124" t="s">
        <v>810</v>
      </c>
      <c r="D141" s="142"/>
      <c r="E141" s="250">
        <v>2.7</v>
      </c>
      <c r="F141" s="157">
        <v>100</v>
      </c>
      <c r="G141" s="164">
        <f>VLOOKUP(C141,Лист1!C466:E715,3,0)</f>
        <v>38.541690000000003</v>
      </c>
      <c r="H141" s="235">
        <f t="shared" si="5"/>
        <v>38.541690000000003</v>
      </c>
      <c r="I141" s="149">
        <f t="shared" si="6"/>
        <v>0</v>
      </c>
      <c r="J141" s="149">
        <f>VLOOKUP(C141,Лист1!C446:H670,6,0)</f>
        <v>0</v>
      </c>
      <c r="K141" s="149">
        <f>VLOOKUP(C141,Лист1!C466:I673,7,0)</f>
        <v>0</v>
      </c>
      <c r="L141" s="61"/>
    </row>
    <row r="142" spans="1:12" ht="30" customHeight="1" x14ac:dyDescent="0.2">
      <c r="A142" s="61"/>
      <c r="B142" s="120" t="s">
        <v>811</v>
      </c>
      <c r="C142" s="124" t="s">
        <v>812</v>
      </c>
      <c r="D142" s="142"/>
      <c r="E142" s="245">
        <v>2.7</v>
      </c>
      <c r="F142" s="204">
        <v>100</v>
      </c>
      <c r="G142" s="164">
        <f>VLOOKUP(C142,Лист1!C467:E716,3,0)</f>
        <v>34.962299999999999</v>
      </c>
      <c r="H142" s="235">
        <f t="shared" ref="H142:H174" si="15">G142-G142*$H$5</f>
        <v>34.962299999999999</v>
      </c>
      <c r="I142" s="149">
        <f t="shared" ref="I142:I174" si="16">D142*H142</f>
        <v>0</v>
      </c>
      <c r="J142" s="149">
        <f>VLOOKUP(C142,Лист1!C447:H671,6,0)</f>
        <v>0</v>
      </c>
      <c r="K142" s="149">
        <f>VLOOKUP(C142,Лист1!C467:I674,7,0)</f>
        <v>0</v>
      </c>
      <c r="L142" s="61"/>
    </row>
    <row r="143" spans="1:12" ht="30" customHeight="1" x14ac:dyDescent="0.2">
      <c r="A143" s="61"/>
      <c r="B143" s="120" t="s">
        <v>813</v>
      </c>
      <c r="C143" s="124" t="s">
        <v>814</v>
      </c>
      <c r="D143" s="142"/>
      <c r="E143" s="245">
        <v>2.7</v>
      </c>
      <c r="F143" s="204">
        <v>90</v>
      </c>
      <c r="G143" s="164">
        <f>VLOOKUP(C143,Лист1!C468:E717,3,0)</f>
        <v>66.7</v>
      </c>
      <c r="H143" s="235">
        <f t="shared" si="15"/>
        <v>66.7</v>
      </c>
      <c r="I143" s="149">
        <f t="shared" si="16"/>
        <v>0</v>
      </c>
      <c r="J143" s="149">
        <f>VLOOKUP(C143,Лист1!C448:H672,6,0)</f>
        <v>0</v>
      </c>
      <c r="K143" s="149">
        <f>VLOOKUP(C143,Лист1!C468:I675,7,0)</f>
        <v>0</v>
      </c>
      <c r="L143" s="61"/>
    </row>
    <row r="144" spans="1:12" ht="30" customHeight="1" thickBot="1" x14ac:dyDescent="0.25">
      <c r="A144" s="61"/>
      <c r="B144" s="120" t="s">
        <v>815</v>
      </c>
      <c r="C144" s="124" t="s">
        <v>1699</v>
      </c>
      <c r="D144" s="143"/>
      <c r="E144" s="245">
        <v>2.7</v>
      </c>
      <c r="F144" s="204">
        <v>120</v>
      </c>
      <c r="G144" s="164">
        <f>VLOOKUP(C144,Лист1!C469:E718,3,0)</f>
        <v>77.14</v>
      </c>
      <c r="H144" s="235">
        <f t="shared" si="15"/>
        <v>77.14</v>
      </c>
      <c r="I144" s="149">
        <f t="shared" si="16"/>
        <v>0</v>
      </c>
      <c r="J144" s="149">
        <f>VLOOKUP(C144,Лист1!C449:H673,6,0)</f>
        <v>0</v>
      </c>
      <c r="K144" s="149">
        <f>VLOOKUP(C144,Лист1!C469:I676,7,0)</f>
        <v>0</v>
      </c>
      <c r="L144" s="61"/>
    </row>
    <row r="145" spans="1:12" ht="4.95" customHeight="1" thickBot="1" x14ac:dyDescent="0.25">
      <c r="A145" s="31"/>
      <c r="B145" s="172"/>
      <c r="C145" s="242"/>
      <c r="D145" s="49"/>
      <c r="E145" s="247"/>
      <c r="F145" s="162"/>
      <c r="G145" s="244"/>
      <c r="H145" s="163"/>
      <c r="I145" s="150"/>
      <c r="J145" s="257"/>
      <c r="K145" s="238"/>
    </row>
    <row r="146" spans="1:12" ht="30" customHeight="1" x14ac:dyDescent="0.2">
      <c r="A146" s="61"/>
      <c r="B146" s="120" t="s">
        <v>816</v>
      </c>
      <c r="C146" s="124" t="s">
        <v>817</v>
      </c>
      <c r="D146" s="141"/>
      <c r="E146" s="125">
        <v>2.7</v>
      </c>
      <c r="F146" s="121">
        <v>200</v>
      </c>
      <c r="G146" s="164">
        <f>VLOOKUP(C146,Лист1!C471:E720,3,0)</f>
        <v>83.8</v>
      </c>
      <c r="H146" s="235">
        <f t="shared" si="15"/>
        <v>83.8</v>
      </c>
      <c r="I146" s="149">
        <f t="shared" si="16"/>
        <v>0</v>
      </c>
      <c r="J146" s="149">
        <f>VLOOKUP(C146,Лист1!C451:H675,6,0)</f>
        <v>0</v>
      </c>
      <c r="K146" s="149">
        <f>VLOOKUP(C146,Лист1!C471:I678,7,0)</f>
        <v>0</v>
      </c>
      <c r="L146" s="61"/>
    </row>
    <row r="147" spans="1:12" ht="30" customHeight="1" thickBot="1" x14ac:dyDescent="0.25">
      <c r="A147" s="61"/>
      <c r="B147" s="120" t="s">
        <v>818</v>
      </c>
      <c r="C147" s="124" t="s">
        <v>819</v>
      </c>
      <c r="D147" s="143"/>
      <c r="E147" s="125">
        <v>2.7</v>
      </c>
      <c r="F147" s="121">
        <v>24</v>
      </c>
      <c r="G147" s="164">
        <f>VLOOKUP(C147,Лист1!C472:E721,3,0)</f>
        <v>177.22</v>
      </c>
      <c r="H147" s="235">
        <f t="shared" si="15"/>
        <v>177.22</v>
      </c>
      <c r="I147" s="149">
        <f t="shared" si="16"/>
        <v>0</v>
      </c>
      <c r="J147" s="149">
        <f>VLOOKUP(C147,Лист1!C452:H676,6,0)</f>
        <v>0</v>
      </c>
      <c r="K147" s="149">
        <f>VLOOKUP(C147,Лист1!C472:I679,7,0)</f>
        <v>0</v>
      </c>
      <c r="L147" s="61"/>
    </row>
    <row r="148" spans="1:12" ht="4.95" customHeight="1" thickBot="1" x14ac:dyDescent="0.25">
      <c r="A148" s="31"/>
      <c r="B148" s="172"/>
      <c r="C148" s="242"/>
      <c r="D148" s="49"/>
      <c r="E148" s="247"/>
      <c r="F148" s="162"/>
      <c r="G148" s="244"/>
      <c r="H148" s="163"/>
      <c r="I148" s="150"/>
      <c r="J148" s="257"/>
      <c r="K148" s="238"/>
    </row>
    <row r="149" spans="1:12" ht="30" customHeight="1" x14ac:dyDescent="0.2">
      <c r="A149" s="61"/>
      <c r="B149" s="120" t="s">
        <v>820</v>
      </c>
      <c r="C149" s="124" t="s">
        <v>821</v>
      </c>
      <c r="D149" s="141"/>
      <c r="E149" s="125">
        <v>2.7</v>
      </c>
      <c r="F149" s="121">
        <v>10</v>
      </c>
      <c r="G149" s="164">
        <f>VLOOKUP(C149,Лист1!C474:E723,3,0)</f>
        <v>536.9</v>
      </c>
      <c r="H149" s="235">
        <f t="shared" si="15"/>
        <v>536.9</v>
      </c>
      <c r="I149" s="149">
        <f t="shared" si="16"/>
        <v>0</v>
      </c>
      <c r="J149" s="149">
        <f>VLOOKUP(C149,Лист1!C454:H678,6,0)</f>
        <v>0</v>
      </c>
      <c r="K149" s="149">
        <f>VLOOKUP(C149,Лист1!C474:I681,7,0)</f>
        <v>0</v>
      </c>
      <c r="L149" s="61"/>
    </row>
    <row r="150" spans="1:12" ht="30" customHeight="1" thickBot="1" x14ac:dyDescent="0.25">
      <c r="A150" s="61"/>
      <c r="B150" s="120" t="s">
        <v>822</v>
      </c>
      <c r="C150" s="124" t="s">
        <v>823</v>
      </c>
      <c r="D150" s="143"/>
      <c r="E150" s="125">
        <v>2.7</v>
      </c>
      <c r="F150" s="121">
        <v>10</v>
      </c>
      <c r="G150" s="164">
        <f>VLOOKUP(C150,Лист1!C475:E724,3,0)</f>
        <v>536.9</v>
      </c>
      <c r="H150" s="235">
        <f t="shared" si="15"/>
        <v>536.9</v>
      </c>
      <c r="I150" s="149">
        <f t="shared" si="16"/>
        <v>0</v>
      </c>
      <c r="J150" s="149">
        <f>VLOOKUP(C150,Лист1!C455:H679,6,0)</f>
        <v>0</v>
      </c>
      <c r="K150" s="149">
        <f>VLOOKUP(C150,Лист1!C475:I682,7,0)</f>
        <v>0</v>
      </c>
      <c r="L150" s="61"/>
    </row>
    <row r="151" spans="1:12" ht="4.95" customHeight="1" thickBot="1" x14ac:dyDescent="0.25">
      <c r="A151" s="31"/>
      <c r="B151" s="172"/>
      <c r="C151" s="242"/>
      <c r="D151" s="49"/>
      <c r="E151" s="247"/>
      <c r="F151" s="162"/>
      <c r="G151" s="244"/>
      <c r="H151" s="163"/>
      <c r="I151" s="150"/>
      <c r="J151" s="257"/>
      <c r="K151" s="238"/>
    </row>
    <row r="152" spans="1:12" ht="30" customHeight="1" x14ac:dyDescent="0.2">
      <c r="A152" s="61"/>
      <c r="B152" s="120" t="s">
        <v>1214</v>
      </c>
      <c r="C152" s="124" t="s">
        <v>824</v>
      </c>
      <c r="D152" s="141"/>
      <c r="E152" s="125" t="s">
        <v>0</v>
      </c>
      <c r="F152" s="121">
        <v>1</v>
      </c>
      <c r="G152" s="164">
        <f>VLOOKUP(C152,Лист1!C477:E726,3,0)</f>
        <v>214.39440000000002</v>
      </c>
      <c r="H152" s="235">
        <f t="shared" si="15"/>
        <v>214.39440000000002</v>
      </c>
      <c r="I152" s="149">
        <f t="shared" si="16"/>
        <v>0</v>
      </c>
      <c r="J152" s="149">
        <f>VLOOKUP(C152,Лист1!C457:H681,6,0)</f>
        <v>0</v>
      </c>
      <c r="K152" s="149">
        <f>VLOOKUP(C152,Лист1!C477:I684,7,0)</f>
        <v>0</v>
      </c>
    </row>
    <row r="153" spans="1:12" ht="30" customHeight="1" x14ac:dyDescent="0.2">
      <c r="A153" s="61"/>
      <c r="B153" s="120" t="s">
        <v>1215</v>
      </c>
      <c r="C153" s="124" t="s">
        <v>825</v>
      </c>
      <c r="D153" s="142"/>
      <c r="E153" s="125" t="s">
        <v>0</v>
      </c>
      <c r="F153" s="121">
        <v>1</v>
      </c>
      <c r="G153" s="164">
        <f>VLOOKUP(C153,Лист1!C478:E727,3,0)</f>
        <v>238.82760000000005</v>
      </c>
      <c r="H153" s="235">
        <f t="shared" si="15"/>
        <v>238.82760000000005</v>
      </c>
      <c r="I153" s="149">
        <f t="shared" si="16"/>
        <v>0</v>
      </c>
      <c r="J153" s="149">
        <f>VLOOKUP(C153,Лист1!C458:H682,6,0)</f>
        <v>0</v>
      </c>
      <c r="K153" s="149">
        <f>VLOOKUP(C153,Лист1!C478:I685,7,0)</f>
        <v>0</v>
      </c>
    </row>
    <row r="154" spans="1:12" ht="30" customHeight="1" x14ac:dyDescent="0.2">
      <c r="A154" s="61"/>
      <c r="B154" s="120" t="s">
        <v>1216</v>
      </c>
      <c r="C154" s="124" t="s">
        <v>826</v>
      </c>
      <c r="D154" s="142"/>
      <c r="E154" s="125" t="s">
        <v>0</v>
      </c>
      <c r="F154" s="121">
        <v>1</v>
      </c>
      <c r="G154" s="164">
        <f>VLOOKUP(C154,Лист1!C479:E728,3,0)</f>
        <v>214.39440000000002</v>
      </c>
      <c r="H154" s="235">
        <f t="shared" si="15"/>
        <v>214.39440000000002</v>
      </c>
      <c r="I154" s="149">
        <f t="shared" si="16"/>
        <v>0</v>
      </c>
      <c r="J154" s="149">
        <f>VLOOKUP(C154,Лист1!C459:H683,6,0)</f>
        <v>0</v>
      </c>
      <c r="K154" s="149">
        <f>VLOOKUP(C154,Лист1!C479:I686,7,0)</f>
        <v>0</v>
      </c>
    </row>
    <row r="155" spans="1:12" ht="30" customHeight="1" x14ac:dyDescent="0.2">
      <c r="A155" s="61"/>
      <c r="B155" s="120" t="s">
        <v>1217</v>
      </c>
      <c r="C155" s="124" t="s">
        <v>827</v>
      </c>
      <c r="D155" s="142"/>
      <c r="E155" s="125" t="s">
        <v>0</v>
      </c>
      <c r="F155" s="121">
        <v>1</v>
      </c>
      <c r="G155" s="164">
        <f>VLOOKUP(C155,Лист1!C480:E729,3,0)</f>
        <v>238.82760000000005</v>
      </c>
      <c r="H155" s="235">
        <f t="shared" si="15"/>
        <v>238.82760000000005</v>
      </c>
      <c r="I155" s="149">
        <f t="shared" si="16"/>
        <v>0</v>
      </c>
      <c r="J155" s="149">
        <f>VLOOKUP(C155,Лист1!C460:H684,6,0)</f>
        <v>0</v>
      </c>
      <c r="K155" s="149">
        <f>VLOOKUP(C155,Лист1!C480:I687,7,0)</f>
        <v>0</v>
      </c>
    </row>
    <row r="156" spans="1:12" ht="30" customHeight="1" x14ac:dyDescent="0.2">
      <c r="A156" s="61"/>
      <c r="B156" s="120" t="s">
        <v>1218</v>
      </c>
      <c r="C156" s="124" t="s">
        <v>828</v>
      </c>
      <c r="D156" s="142"/>
      <c r="E156" s="125" t="s">
        <v>1</v>
      </c>
      <c r="F156" s="121">
        <v>1</v>
      </c>
      <c r="G156" s="164">
        <f>VLOOKUP(C156,Лист1!C481:E730,3,0)</f>
        <v>1283.1984000000002</v>
      </c>
      <c r="H156" s="235">
        <f t="shared" si="15"/>
        <v>1283.1984000000002</v>
      </c>
      <c r="I156" s="149">
        <f t="shared" si="16"/>
        <v>0</v>
      </c>
      <c r="J156" s="149">
        <f>VLOOKUP(C156,Лист1!C461:H685,6,0)</f>
        <v>0</v>
      </c>
      <c r="K156" s="149">
        <f>VLOOKUP(C156,Лист1!C481:I688,7,0)</f>
        <v>0</v>
      </c>
    </row>
    <row r="157" spans="1:12" ht="30" customHeight="1" x14ac:dyDescent="0.2">
      <c r="A157" s="61"/>
      <c r="B157" s="120" t="s">
        <v>1219</v>
      </c>
      <c r="C157" s="124" t="s">
        <v>829</v>
      </c>
      <c r="D157" s="142"/>
      <c r="E157" s="125" t="s">
        <v>1</v>
      </c>
      <c r="F157" s="121">
        <v>1</v>
      </c>
      <c r="G157" s="164">
        <f>VLOOKUP(C157,Лист1!C482:E731,3,0)</f>
        <v>1181.8818000000001</v>
      </c>
      <c r="H157" s="235">
        <f t="shared" si="15"/>
        <v>1181.8818000000001</v>
      </c>
      <c r="I157" s="149">
        <f t="shared" si="16"/>
        <v>0</v>
      </c>
      <c r="J157" s="149">
        <f>VLOOKUP(C157,Лист1!C462:H686,6,0)</f>
        <v>0</v>
      </c>
      <c r="K157" s="149">
        <f>VLOOKUP(C157,Лист1!C482:I689,7,0)</f>
        <v>0</v>
      </c>
    </row>
    <row r="158" spans="1:12" ht="30" customHeight="1" x14ac:dyDescent="0.2">
      <c r="A158" s="61"/>
      <c r="B158" s="120" t="s">
        <v>1220</v>
      </c>
      <c r="C158" s="124" t="s">
        <v>1757</v>
      </c>
      <c r="D158" s="142"/>
      <c r="E158" s="125" t="s">
        <v>5</v>
      </c>
      <c r="F158" s="121">
        <v>1</v>
      </c>
      <c r="G158" s="164">
        <f>VLOOKUP(C158,Лист1!C483:E732,3,0)</f>
        <v>2128.1907268799105</v>
      </c>
      <c r="H158" s="235">
        <f t="shared" ref="H158" si="17">G158-G158*$H$5</f>
        <v>2128.1907268799105</v>
      </c>
      <c r="I158" s="149">
        <f t="shared" ref="I158" si="18">D158*H158</f>
        <v>0</v>
      </c>
      <c r="J158" s="149">
        <v>0</v>
      </c>
      <c r="K158" s="149">
        <v>0</v>
      </c>
    </row>
    <row r="159" spans="1:12" ht="30" customHeight="1" x14ac:dyDescent="0.2">
      <c r="A159" s="61"/>
      <c r="B159" s="120" t="s">
        <v>1221</v>
      </c>
      <c r="C159" s="124" t="s">
        <v>1758</v>
      </c>
      <c r="D159" s="142"/>
      <c r="E159" s="125" t="s">
        <v>6</v>
      </c>
      <c r="F159" s="121">
        <v>1</v>
      </c>
      <c r="G159" s="164">
        <f>VLOOKUP(C159,Лист1!C484:E733,3,0)</f>
        <v>2345.0552852126407</v>
      </c>
      <c r="H159" s="235">
        <f t="shared" si="15"/>
        <v>2345.0552852126407</v>
      </c>
      <c r="I159" s="149">
        <f t="shared" si="16"/>
        <v>0</v>
      </c>
      <c r="J159" s="149">
        <v>0</v>
      </c>
      <c r="K159" s="149">
        <v>0</v>
      </c>
    </row>
    <row r="160" spans="1:12" ht="30" customHeight="1" x14ac:dyDescent="0.2">
      <c r="A160" s="61"/>
      <c r="B160" s="120" t="s">
        <v>1222</v>
      </c>
      <c r="C160" s="124" t="s">
        <v>1759</v>
      </c>
      <c r="D160" s="142"/>
      <c r="E160" s="125" t="s">
        <v>7</v>
      </c>
      <c r="F160" s="121">
        <v>1</v>
      </c>
      <c r="G160" s="164">
        <f>VLOOKUP(C160,Лист1!C485:E734,3,0)</f>
        <v>2526.0158725886699</v>
      </c>
      <c r="H160" s="235">
        <f t="shared" si="15"/>
        <v>2526.0158725886699</v>
      </c>
      <c r="I160" s="149">
        <f t="shared" si="16"/>
        <v>0</v>
      </c>
      <c r="J160" s="149">
        <v>0</v>
      </c>
      <c r="K160" s="149">
        <v>0</v>
      </c>
    </row>
    <row r="161" spans="1:12" ht="30" customHeight="1" thickBot="1" x14ac:dyDescent="0.25">
      <c r="A161" s="61"/>
      <c r="B161" s="120" t="s">
        <v>1223</v>
      </c>
      <c r="C161" s="124" t="s">
        <v>1760</v>
      </c>
      <c r="D161" s="143"/>
      <c r="E161" s="125" t="s">
        <v>8</v>
      </c>
      <c r="F161" s="121">
        <v>1</v>
      </c>
      <c r="G161" s="164">
        <f>VLOOKUP(C161,Лист1!C486:E735,3,0)</f>
        <v>2825.4595641218107</v>
      </c>
      <c r="H161" s="235">
        <f t="shared" si="15"/>
        <v>2825.4595641218107</v>
      </c>
      <c r="I161" s="149">
        <f t="shared" si="16"/>
        <v>0</v>
      </c>
      <c r="J161" s="149">
        <v>0</v>
      </c>
      <c r="K161" s="149">
        <v>0</v>
      </c>
      <c r="L161" s="61"/>
    </row>
    <row r="162" spans="1:12" ht="4.95" customHeight="1" thickBot="1" x14ac:dyDescent="0.25">
      <c r="A162" s="31"/>
      <c r="B162" s="172"/>
      <c r="C162" s="242"/>
      <c r="D162" s="49"/>
      <c r="E162" s="247"/>
      <c r="F162" s="162"/>
      <c r="G162" s="244"/>
      <c r="H162" s="163"/>
      <c r="I162" s="150"/>
      <c r="J162" s="257"/>
      <c r="K162" s="238"/>
    </row>
    <row r="163" spans="1:12" ht="30" customHeight="1" x14ac:dyDescent="0.2">
      <c r="B163" s="120" t="s">
        <v>830</v>
      </c>
      <c r="C163" s="124" t="s">
        <v>831</v>
      </c>
      <c r="D163" s="141"/>
      <c r="E163" s="245">
        <v>2.7</v>
      </c>
      <c r="F163" s="204">
        <v>50</v>
      </c>
      <c r="G163" s="164">
        <f>VLOOKUP(C163,Лист1!C488:E737,3,0)</f>
        <v>66.706199999999995</v>
      </c>
      <c r="H163" s="235">
        <f t="shared" si="15"/>
        <v>66.706199999999995</v>
      </c>
      <c r="I163" s="149">
        <f t="shared" si="16"/>
        <v>0</v>
      </c>
      <c r="J163" s="149">
        <f>VLOOKUP(C163,Лист1!C468:H692,6,0)</f>
        <v>0</v>
      </c>
      <c r="K163" s="149">
        <f>VLOOKUP(C163,Лист1!C488:I695,7,0)</f>
        <v>0</v>
      </c>
    </row>
    <row r="164" spans="1:12" ht="30" customHeight="1" x14ac:dyDescent="0.2">
      <c r="B164" s="120" t="s">
        <v>832</v>
      </c>
      <c r="C164" s="124" t="s">
        <v>833</v>
      </c>
      <c r="D164" s="142"/>
      <c r="E164" s="245">
        <v>2.7</v>
      </c>
      <c r="F164" s="204">
        <v>50</v>
      </c>
      <c r="G164" s="164">
        <f>VLOOKUP(C164,Лист1!C489:E738,3,0)</f>
        <v>60.132600000000011</v>
      </c>
      <c r="H164" s="235">
        <f t="shared" si="15"/>
        <v>60.132600000000011</v>
      </c>
      <c r="I164" s="149">
        <f t="shared" si="16"/>
        <v>0</v>
      </c>
      <c r="J164" s="149">
        <f>VLOOKUP(C164,Лист1!C469:H693,6,0)</f>
        <v>0</v>
      </c>
      <c r="K164" s="149">
        <f>VLOOKUP(C164,Лист1!C489:I701,7,0)</f>
        <v>0</v>
      </c>
    </row>
    <row r="165" spans="1:12" ht="30" customHeight="1" x14ac:dyDescent="0.2">
      <c r="B165" s="120" t="s">
        <v>834</v>
      </c>
      <c r="C165" s="124" t="s">
        <v>835</v>
      </c>
      <c r="D165" s="142"/>
      <c r="E165" s="125">
        <v>2.7</v>
      </c>
      <c r="F165" s="121">
        <v>120</v>
      </c>
      <c r="G165" s="164">
        <f>VLOOKUP(C165,Лист1!C490:E739,3,0)</f>
        <v>65.12</v>
      </c>
      <c r="H165" s="235">
        <f t="shared" si="15"/>
        <v>65.12</v>
      </c>
      <c r="I165" s="149">
        <f t="shared" si="16"/>
        <v>0</v>
      </c>
      <c r="J165" s="149">
        <f>VLOOKUP(C165,Лист1!C470:H694,6,0)</f>
        <v>0</v>
      </c>
      <c r="K165" s="149">
        <f>VLOOKUP(C165,Лист1!C490:I702,7,0)</f>
        <v>0</v>
      </c>
    </row>
    <row r="166" spans="1:12" ht="30" customHeight="1" x14ac:dyDescent="0.2">
      <c r="B166" s="120" t="s">
        <v>836</v>
      </c>
      <c r="C166" s="124" t="s">
        <v>837</v>
      </c>
      <c r="D166" s="142"/>
      <c r="E166" s="125">
        <v>2.7</v>
      </c>
      <c r="F166" s="121">
        <v>32</v>
      </c>
      <c r="G166" s="164">
        <f>VLOOKUP(C166,Лист1!C491:E740,3,0)</f>
        <v>132.46</v>
      </c>
      <c r="H166" s="235">
        <f t="shared" si="15"/>
        <v>132.46</v>
      </c>
      <c r="I166" s="149">
        <f t="shared" si="16"/>
        <v>0</v>
      </c>
      <c r="J166" s="149">
        <f>VLOOKUP(C166,Лист1!C471:H695,6,0)</f>
        <v>0</v>
      </c>
      <c r="K166" s="149">
        <f>VLOOKUP(C166,Лист1!C491:I703,7,0)</f>
        <v>0</v>
      </c>
    </row>
    <row r="167" spans="1:12" ht="30" customHeight="1" x14ac:dyDescent="0.2">
      <c r="B167" s="120" t="s">
        <v>838</v>
      </c>
      <c r="C167" s="124" t="s">
        <v>839</v>
      </c>
      <c r="D167" s="142"/>
      <c r="E167" s="125">
        <v>2.7</v>
      </c>
      <c r="F167" s="121">
        <v>16</v>
      </c>
      <c r="G167" s="164">
        <f>VLOOKUP(C167,Лист1!C492:E741,3,0)</f>
        <v>204.38</v>
      </c>
      <c r="H167" s="235">
        <f t="shared" si="15"/>
        <v>204.38</v>
      </c>
      <c r="I167" s="149">
        <f t="shared" si="16"/>
        <v>0</v>
      </c>
      <c r="J167" s="149">
        <f>VLOOKUP(C167,Лист1!C472:H701,6,0)</f>
        <v>0</v>
      </c>
      <c r="K167" s="149">
        <f>VLOOKUP(C167,Лист1!C492:I704,7,0)</f>
        <v>0</v>
      </c>
    </row>
    <row r="168" spans="1:12" ht="4.95" customHeight="1" thickBot="1" x14ac:dyDescent="0.25">
      <c r="A168" s="31"/>
      <c r="B168" s="172"/>
      <c r="C168" s="248"/>
      <c r="D168" s="248"/>
      <c r="E168" s="249"/>
      <c r="F168" s="162"/>
      <c r="G168" s="244"/>
      <c r="H168" s="163"/>
      <c r="I168" s="150"/>
      <c r="J168" s="257"/>
      <c r="K168" s="238"/>
    </row>
    <row r="169" spans="1:12" ht="30" customHeight="1" x14ac:dyDescent="0.2">
      <c r="B169" s="120" t="s">
        <v>840</v>
      </c>
      <c r="C169" s="124" t="s">
        <v>841</v>
      </c>
      <c r="D169" s="141"/>
      <c r="E169" s="245">
        <v>2.7</v>
      </c>
      <c r="F169" s="204">
        <v>50</v>
      </c>
      <c r="G169" s="164">
        <f>VLOOKUP(C169,Лист1!C494:E743,3,0)</f>
        <v>66.706199999999995</v>
      </c>
      <c r="H169" s="235">
        <f t="shared" si="15"/>
        <v>66.706199999999995</v>
      </c>
      <c r="I169" s="149">
        <f t="shared" si="16"/>
        <v>0</v>
      </c>
      <c r="J169" s="149">
        <f>VLOOKUP(C169,Лист1!C474:H703,6,0)</f>
        <v>0</v>
      </c>
      <c r="K169" s="149">
        <f>VLOOKUP(C169,Лист1!C494:I707,7,0)</f>
        <v>0</v>
      </c>
    </row>
    <row r="170" spans="1:12" ht="30" customHeight="1" x14ac:dyDescent="0.2">
      <c r="B170" s="120" t="s">
        <v>842</v>
      </c>
      <c r="C170" s="124" t="s">
        <v>843</v>
      </c>
      <c r="D170" s="142"/>
      <c r="E170" s="245">
        <v>2.7</v>
      </c>
      <c r="F170" s="204">
        <v>60</v>
      </c>
      <c r="G170" s="164">
        <f>VLOOKUP(C170,Лист1!C495:E744,3,0)</f>
        <v>60.132600000000011</v>
      </c>
      <c r="H170" s="235">
        <f t="shared" si="15"/>
        <v>60.132600000000011</v>
      </c>
      <c r="I170" s="149">
        <f t="shared" si="16"/>
        <v>0</v>
      </c>
      <c r="J170" s="149">
        <f>VLOOKUP(C170,Лист1!C475:H704,6,0)</f>
        <v>0</v>
      </c>
      <c r="K170" s="149">
        <f>VLOOKUP(C170,Лист1!C495:I708,7,0)</f>
        <v>0</v>
      </c>
    </row>
    <row r="171" spans="1:12" ht="30" customHeight="1" x14ac:dyDescent="0.2">
      <c r="B171" s="120" t="s">
        <v>844</v>
      </c>
      <c r="C171" s="124" t="s">
        <v>845</v>
      </c>
      <c r="D171" s="142"/>
      <c r="E171" s="250">
        <v>2.7</v>
      </c>
      <c r="F171" s="157">
        <v>60</v>
      </c>
      <c r="G171" s="164">
        <f>VLOOKUP(C171,Лист1!C496:E745,3,0)</f>
        <v>79.92</v>
      </c>
      <c r="H171" s="235">
        <f t="shared" si="15"/>
        <v>79.92</v>
      </c>
      <c r="I171" s="149">
        <f t="shared" si="16"/>
        <v>0</v>
      </c>
      <c r="J171" s="149">
        <f>VLOOKUP(C171,Лист1!C476:H705,6,0)</f>
        <v>0</v>
      </c>
      <c r="K171" s="149">
        <f>VLOOKUP(C171,Лист1!C496:I709,7,0)</f>
        <v>0</v>
      </c>
    </row>
    <row r="172" spans="1:12" ht="30" customHeight="1" x14ac:dyDescent="0.2">
      <c r="B172" s="120" t="s">
        <v>846</v>
      </c>
      <c r="C172" s="124" t="s">
        <v>847</v>
      </c>
      <c r="D172" s="142"/>
      <c r="E172" s="125">
        <v>2.7</v>
      </c>
      <c r="F172" s="121">
        <v>170</v>
      </c>
      <c r="G172" s="164">
        <f>VLOOKUP(C172,Лист1!C497:E746,3,0)</f>
        <v>61.56</v>
      </c>
      <c r="H172" s="235">
        <f t="shared" si="15"/>
        <v>61.56</v>
      </c>
      <c r="I172" s="149">
        <f t="shared" si="16"/>
        <v>0</v>
      </c>
      <c r="J172" s="149">
        <f>VLOOKUP(C172,Лист1!C477:H707,6,0)</f>
        <v>0</v>
      </c>
      <c r="K172" s="149">
        <f>VLOOKUP(C172,Лист1!C497:I710,7,0)</f>
        <v>0</v>
      </c>
    </row>
    <row r="173" spans="1:12" ht="30" customHeight="1" x14ac:dyDescent="0.2">
      <c r="B173" s="120" t="s">
        <v>848</v>
      </c>
      <c r="C173" s="124" t="s">
        <v>849</v>
      </c>
      <c r="D173" s="311"/>
      <c r="E173" s="125">
        <v>2.7</v>
      </c>
      <c r="F173" s="121">
        <v>38</v>
      </c>
      <c r="G173" s="164">
        <f>VLOOKUP(C173,Лист1!C498:E747,3,0)</f>
        <v>124.2</v>
      </c>
      <c r="H173" s="235">
        <f t="shared" si="15"/>
        <v>124.2</v>
      </c>
      <c r="I173" s="149">
        <f t="shared" si="16"/>
        <v>0</v>
      </c>
      <c r="J173" s="149">
        <f>VLOOKUP(C173,Лист1!C478:H708,6,0)</f>
        <v>0</v>
      </c>
      <c r="K173" s="149">
        <f>VLOOKUP(C173,Лист1!C498:I711,7,0)</f>
        <v>0</v>
      </c>
    </row>
    <row r="174" spans="1:12" ht="30" customHeight="1" x14ac:dyDescent="0.2">
      <c r="B174" s="120" t="s">
        <v>850</v>
      </c>
      <c r="C174" s="124" t="s">
        <v>851</v>
      </c>
      <c r="D174" s="313"/>
      <c r="E174" s="125">
        <v>2.7</v>
      </c>
      <c r="F174" s="121">
        <v>20</v>
      </c>
      <c r="G174" s="164">
        <f>VLOOKUP(C174,Лист1!C499:E748,3,0)</f>
        <v>168.94</v>
      </c>
      <c r="H174" s="235">
        <f t="shared" si="15"/>
        <v>168.94</v>
      </c>
      <c r="I174" s="149">
        <f t="shared" si="16"/>
        <v>0</v>
      </c>
      <c r="J174" s="149">
        <f>VLOOKUP(C174,Лист1!C479:H709,6,0)</f>
        <v>0</v>
      </c>
      <c r="K174" s="149">
        <f>VLOOKUP(C174,Лист1!C499:I712,7,0)</f>
        <v>0</v>
      </c>
    </row>
    <row r="175" spans="1:12" ht="30" customHeight="1" thickBot="1" x14ac:dyDescent="0.25">
      <c r="B175" s="303" t="s">
        <v>1712</v>
      </c>
      <c r="C175" s="304" t="s">
        <v>1706</v>
      </c>
      <c r="D175" s="314"/>
      <c r="E175" s="306">
        <v>2.7</v>
      </c>
      <c r="F175" s="307">
        <v>1</v>
      </c>
      <c r="G175" s="308">
        <f>VLOOKUP(C175,Лист1!C:E,3,0)</f>
        <v>2400</v>
      </c>
      <c r="H175" s="309">
        <f t="shared" ref="H175" si="19">G175-G175*$H$5</f>
        <v>2400</v>
      </c>
      <c r="I175" s="310">
        <f t="shared" ref="I175" si="20">D175*H175</f>
        <v>0</v>
      </c>
      <c r="J175" s="310">
        <f>VLOOKUP(C175,Лист1!C:J,6,0)</f>
        <v>0</v>
      </c>
      <c r="K175" s="310">
        <f>VLOOKUP(C175,Лист1!C:I,7,0)</f>
        <v>0</v>
      </c>
    </row>
    <row r="176" spans="1:12" ht="4.95" customHeight="1" x14ac:dyDescent="0.2">
      <c r="A176" s="31"/>
      <c r="B176" s="30"/>
      <c r="C176" s="62"/>
      <c r="D176" s="55"/>
      <c r="E176" s="31"/>
      <c r="F176" s="31"/>
      <c r="G176" s="31"/>
      <c r="H176" s="31"/>
      <c r="I176" s="31"/>
      <c r="J176" s="32"/>
      <c r="K176" s="30"/>
    </row>
    <row r="178" spans="2:2" ht="14.4" customHeight="1" x14ac:dyDescent="0.25">
      <c r="B178" s="33"/>
    </row>
  </sheetData>
  <sheetProtection algorithmName="SHA-512" hashValue="dVW10x0hX/GM3T1gTfp22rLguqRELzcFpynrqwfTl2QPTduvjlrtMityboq3UFY3pxSrc0FDDtBoyud+iPex3A==" saltValue="K/W0qAg/nDnwbZOFzJZOEQ==" spinCount="100000" sheet="1" formatCells="0" formatColumns="0" formatRows="0" insertColumns="0" insertRows="0" insertHyperlinks="0" deleteColumns="0" deleteRows="0" sort="0" autoFilter="0" pivotTables="0"/>
  <mergeCells count="4">
    <mergeCell ref="H2:H4"/>
    <mergeCell ref="I2:I4"/>
    <mergeCell ref="J2:J4"/>
    <mergeCell ref="K2:K4"/>
  </mergeCells>
  <conditionalFormatting sqref="I6:K63 I65:K130 I133:K175">
    <cfRule type="cellIs" dxfId="8" priority="3" operator="equal">
      <formula>0</formula>
    </cfRule>
  </conditionalFormatting>
  <conditionalFormatting sqref="I64:K64">
    <cfRule type="cellIs" dxfId="7" priority="2" operator="equal">
      <formula>0</formula>
    </cfRule>
  </conditionalFormatting>
  <conditionalFormatting sqref="I131:K132">
    <cfRule type="cellIs" dxfId="6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pageSetUpPr fitToPage="1"/>
  </sheetPr>
  <dimension ref="A1:M84"/>
  <sheetViews>
    <sheetView showGridLines="0" zoomScale="90" zoomScaleNormal="90" workbookViewId="0">
      <pane ySplit="5" topLeftCell="A6" activePane="bottomLeft" state="frozen"/>
      <selection activeCell="C10" sqref="C10"/>
      <selection pane="bottomLeft" activeCell="C37" sqref="C37"/>
    </sheetView>
  </sheetViews>
  <sheetFormatPr defaultColWidth="20.28515625" defaultRowHeight="14.4" customHeight="1" x14ac:dyDescent="0.2"/>
  <cols>
    <col min="1" max="1" width="20.7109375" style="23" customWidth="1"/>
    <col min="2" max="2" width="25.7109375" style="24" customWidth="1"/>
    <col min="3" max="3" width="75.7109375" style="60" customWidth="1"/>
    <col min="4" max="9" width="17.7109375" style="23" customWidth="1"/>
    <col min="10" max="10" width="17.7109375" style="26" customWidth="1"/>
    <col min="11" max="11" width="17.7109375" style="24" customWidth="1"/>
    <col min="12" max="16384" width="20.28515625" style="23"/>
  </cols>
  <sheetData>
    <row r="1" spans="1:13" s="4" customFormat="1" ht="6" customHeight="1" x14ac:dyDescent="0.2">
      <c r="A1" s="11"/>
      <c r="C1" s="3"/>
      <c r="J1" s="12"/>
    </row>
    <row r="2" spans="1:13" s="4" customFormat="1" ht="16.2" customHeight="1" x14ac:dyDescent="0.2">
      <c r="A2" s="1"/>
      <c r="B2" s="2"/>
      <c r="C2" s="3"/>
      <c r="D2" s="8"/>
      <c r="E2" s="8"/>
      <c r="F2" s="9"/>
      <c r="G2" s="5"/>
      <c r="H2" s="370" t="s">
        <v>1179</v>
      </c>
      <c r="I2" s="368" t="s">
        <v>1180</v>
      </c>
      <c r="J2" s="368" t="s">
        <v>1181</v>
      </c>
      <c r="K2" s="368" t="s">
        <v>1182</v>
      </c>
      <c r="L2" s="8"/>
      <c r="M2" s="13"/>
    </row>
    <row r="3" spans="1:13" s="4" customFormat="1" ht="16.2" customHeight="1" x14ac:dyDescent="0.2">
      <c r="A3" s="1"/>
      <c r="C3" s="288" t="str">
        <f>Содержание!B40</f>
        <v>Цены указаны с НДС</v>
      </c>
      <c r="D3" s="8"/>
      <c r="E3" s="8"/>
      <c r="G3" s="10"/>
      <c r="H3" s="370"/>
      <c r="I3" s="368"/>
      <c r="J3" s="368"/>
      <c r="K3" s="368"/>
    </row>
    <row r="4" spans="1:13" s="4" customFormat="1" ht="6" customHeight="1" thickBot="1" x14ac:dyDescent="0.25">
      <c r="A4" s="1"/>
      <c r="B4" s="5"/>
      <c r="C4" s="6"/>
      <c r="D4" s="8"/>
      <c r="E4" s="8"/>
      <c r="F4" s="5"/>
      <c r="G4" s="5"/>
      <c r="H4" s="371"/>
      <c r="I4" s="369"/>
      <c r="J4" s="369"/>
      <c r="K4" s="369"/>
    </row>
    <row r="5" spans="1:13" s="4" customFormat="1" ht="20.100000000000001" customHeight="1" thickBot="1" x14ac:dyDescent="0.25">
      <c r="A5" s="21"/>
      <c r="B5" s="116" t="s">
        <v>1174</v>
      </c>
      <c r="C5" s="221" t="s">
        <v>1183</v>
      </c>
      <c r="D5" s="118" t="s">
        <v>1178</v>
      </c>
      <c r="E5" s="117" t="s">
        <v>1212</v>
      </c>
      <c r="F5" s="117" t="s">
        <v>1213</v>
      </c>
      <c r="G5" s="130" t="s">
        <v>1177</v>
      </c>
      <c r="H5" s="219">
        <f>Содержание!F24</f>
        <v>0</v>
      </c>
      <c r="I5" s="220">
        <f>SUM(I6:I84)</f>
        <v>0</v>
      </c>
      <c r="J5" s="129">
        <f>SUM(J6:J84)</f>
        <v>0</v>
      </c>
      <c r="K5" s="132">
        <f>SUM(K6:K80)</f>
        <v>0</v>
      </c>
    </row>
    <row r="6" spans="1:13" ht="30" customHeight="1" x14ac:dyDescent="0.2">
      <c r="A6" s="61"/>
      <c r="B6" s="120" t="s">
        <v>852</v>
      </c>
      <c r="C6" s="124" t="s">
        <v>853</v>
      </c>
      <c r="D6" s="141"/>
      <c r="E6" s="144">
        <v>3.4</v>
      </c>
      <c r="F6" s="121">
        <v>6</v>
      </c>
      <c r="G6" s="164">
        <f>VLOOKUP(C6,Лист1!C537:E588,3,0)</f>
        <v>303.87420000000003</v>
      </c>
      <c r="H6" s="241">
        <f t="shared" ref="H6" si="0">G6-G6*$H$5</f>
        <v>303.87420000000003</v>
      </c>
      <c r="I6" s="147">
        <f>D6*H6</f>
        <v>0</v>
      </c>
      <c r="J6" s="147">
        <f>VLOOKUP(C6,Лист1!C537:H671,6,0)</f>
        <v>0</v>
      </c>
      <c r="K6" s="147">
        <f>VLOOKUP(C6,Лист1!C537:I596,7,0)</f>
        <v>0</v>
      </c>
    </row>
    <row r="7" spans="1:13" ht="30" customHeight="1" x14ac:dyDescent="0.2">
      <c r="B7" s="120" t="s">
        <v>854</v>
      </c>
      <c r="C7" s="124" t="s">
        <v>855</v>
      </c>
      <c r="D7" s="142"/>
      <c r="E7" s="144">
        <v>3.4</v>
      </c>
      <c r="F7" s="121">
        <v>6</v>
      </c>
      <c r="G7" s="164">
        <f>VLOOKUP(C7,Лист1!C538:E589,3,0)</f>
        <v>509.20380000000006</v>
      </c>
      <c r="H7" s="235">
        <f t="shared" ref="H7:H80" si="1">G7-G7*$H$5</f>
        <v>509.20380000000006</v>
      </c>
      <c r="I7" s="149">
        <f t="shared" ref="I7:I80" si="2">D7*H7</f>
        <v>0</v>
      </c>
      <c r="J7" s="149">
        <f>VLOOKUP(C7,Лист1!C538:H672,6,0)</f>
        <v>0</v>
      </c>
      <c r="K7" s="149">
        <f>VLOOKUP(C7,Лист1!C538:I597,7,0)</f>
        <v>0</v>
      </c>
    </row>
    <row r="8" spans="1:13" ht="30" customHeight="1" x14ac:dyDescent="0.2">
      <c r="B8" s="120" t="s">
        <v>856</v>
      </c>
      <c r="C8" s="124" t="s">
        <v>857</v>
      </c>
      <c r="D8" s="142"/>
      <c r="E8" s="144">
        <v>3.4</v>
      </c>
      <c r="F8" s="121">
        <v>6</v>
      </c>
      <c r="G8" s="164">
        <f>VLOOKUP(C8,Лист1!C539:E590,3,0)</f>
        <v>791.91000000000008</v>
      </c>
      <c r="H8" s="235">
        <f t="shared" si="1"/>
        <v>791.91000000000008</v>
      </c>
      <c r="I8" s="149">
        <f t="shared" si="2"/>
        <v>0</v>
      </c>
      <c r="J8" s="149">
        <f>VLOOKUP(C8,Лист1!C539:H673,6,0)</f>
        <v>0</v>
      </c>
      <c r="K8" s="149">
        <f>VLOOKUP(C8,Лист1!C539:I598,7,0)</f>
        <v>0</v>
      </c>
    </row>
    <row r="9" spans="1:13" ht="30" customHeight="1" x14ac:dyDescent="0.2">
      <c r="B9" s="120" t="s">
        <v>858</v>
      </c>
      <c r="C9" s="124" t="s">
        <v>859</v>
      </c>
      <c r="D9" s="142"/>
      <c r="E9" s="144">
        <v>3.4</v>
      </c>
      <c r="F9" s="121">
        <v>6</v>
      </c>
      <c r="G9" s="164">
        <f>VLOOKUP(C9,Лист1!C540:E591,3,0)</f>
        <v>879.70050000000003</v>
      </c>
      <c r="H9" s="235">
        <f t="shared" si="1"/>
        <v>879.70050000000003</v>
      </c>
      <c r="I9" s="149">
        <f t="shared" si="2"/>
        <v>0</v>
      </c>
      <c r="J9" s="149">
        <f>VLOOKUP(C9,Лист1!C540:H674,6,0)</f>
        <v>0</v>
      </c>
      <c r="K9" s="149">
        <f>VLOOKUP(C9,Лист1!C540:I599,7,0)</f>
        <v>0</v>
      </c>
    </row>
    <row r="10" spans="1:13" ht="30" customHeight="1" x14ac:dyDescent="0.2">
      <c r="B10" s="120" t="s">
        <v>860</v>
      </c>
      <c r="C10" s="124" t="s">
        <v>861</v>
      </c>
      <c r="D10" s="142"/>
      <c r="E10" s="144">
        <v>3.4</v>
      </c>
      <c r="F10" s="121">
        <v>6</v>
      </c>
      <c r="G10" s="164">
        <f>VLOOKUP(C10,Лист1!C541:E592,3,0)</f>
        <v>1296.6912000000002</v>
      </c>
      <c r="H10" s="235">
        <f t="shared" si="1"/>
        <v>1296.6912000000002</v>
      </c>
      <c r="I10" s="149">
        <f t="shared" si="2"/>
        <v>0</v>
      </c>
      <c r="J10" s="149">
        <f>VLOOKUP(C10,Лист1!C541:H675,6,0)</f>
        <v>0</v>
      </c>
      <c r="K10" s="149">
        <f>VLOOKUP(C10,Лист1!C541:I600,7,0)</f>
        <v>0</v>
      </c>
    </row>
    <row r="11" spans="1:13" ht="30" customHeight="1" x14ac:dyDescent="0.2">
      <c r="B11" s="120" t="s">
        <v>862</v>
      </c>
      <c r="C11" s="124" t="s">
        <v>863</v>
      </c>
      <c r="D11" s="142"/>
      <c r="E11" s="144">
        <v>3.4</v>
      </c>
      <c r="F11" s="121">
        <v>6</v>
      </c>
      <c r="G11" s="164">
        <f>VLOOKUP(C11,Лист1!C542:E593,3,0)</f>
        <v>1711.9339200000002</v>
      </c>
      <c r="H11" s="235">
        <f t="shared" si="1"/>
        <v>1711.9339200000002</v>
      </c>
      <c r="I11" s="149">
        <f t="shared" si="2"/>
        <v>0</v>
      </c>
      <c r="J11" s="149">
        <f>VLOOKUP(C11,Лист1!C542:H676,6,0)</f>
        <v>0</v>
      </c>
      <c r="K11" s="149">
        <f>VLOOKUP(C11,Лист1!C542:I601,7,0)</f>
        <v>0</v>
      </c>
    </row>
    <row r="12" spans="1:13" ht="30" customHeight="1" x14ac:dyDescent="0.2">
      <c r="B12" s="120" t="s">
        <v>864</v>
      </c>
      <c r="C12" s="124" t="s">
        <v>865</v>
      </c>
      <c r="D12" s="142"/>
      <c r="E12" s="144">
        <v>3.4</v>
      </c>
      <c r="F12" s="121">
        <v>6</v>
      </c>
      <c r="G12" s="164">
        <f>VLOOKUP(C12,Лист1!C543:E594,3,0)</f>
        <v>2159.2072800000001</v>
      </c>
      <c r="H12" s="235">
        <f t="shared" si="1"/>
        <v>2159.2072800000001</v>
      </c>
      <c r="I12" s="149">
        <f t="shared" si="2"/>
        <v>0</v>
      </c>
      <c r="J12" s="149">
        <f>VLOOKUP(C12,Лист1!C543:H677,6,0)</f>
        <v>0</v>
      </c>
      <c r="K12" s="149">
        <f>VLOOKUP(C12,Лист1!C543:I602,7,0)</f>
        <v>0</v>
      </c>
    </row>
    <row r="13" spans="1:13" ht="30" customHeight="1" thickBot="1" x14ac:dyDescent="0.25">
      <c r="B13" s="120" t="s">
        <v>866</v>
      </c>
      <c r="C13" s="124" t="s">
        <v>867</v>
      </c>
      <c r="D13" s="143"/>
      <c r="E13" s="144">
        <v>3.4</v>
      </c>
      <c r="F13" s="121">
        <v>6</v>
      </c>
      <c r="G13" s="164">
        <f>VLOOKUP(C13,Лист1!C544:E595,3,0)</f>
        <v>2619.7603199999999</v>
      </c>
      <c r="H13" s="235">
        <f t="shared" si="1"/>
        <v>2619.7603199999999</v>
      </c>
      <c r="I13" s="149">
        <f t="shared" si="2"/>
        <v>0</v>
      </c>
      <c r="J13" s="149">
        <f>VLOOKUP(C13,Лист1!C544:H678,6,0)</f>
        <v>0</v>
      </c>
      <c r="K13" s="149">
        <f>VLOOKUP(C13,Лист1!C544:I603,7,0)</f>
        <v>0</v>
      </c>
    </row>
    <row r="14" spans="1:13" ht="4.95" customHeight="1" thickBot="1" x14ac:dyDescent="0.25">
      <c r="A14" s="29"/>
      <c r="B14" s="172"/>
      <c r="C14" s="242"/>
      <c r="D14" s="49"/>
      <c r="E14" s="247"/>
      <c r="F14" s="162"/>
      <c r="G14" s="244"/>
      <c r="H14" s="163"/>
      <c r="I14" s="257"/>
      <c r="J14" s="238"/>
      <c r="K14" s="238"/>
    </row>
    <row r="15" spans="1:13" ht="30" customHeight="1" x14ac:dyDescent="0.2">
      <c r="B15" s="120" t="s">
        <v>868</v>
      </c>
      <c r="C15" s="124" t="s">
        <v>869</v>
      </c>
      <c r="D15" s="141"/>
      <c r="E15" s="144">
        <v>4.9000000000000004</v>
      </c>
      <c r="F15" s="121">
        <v>4</v>
      </c>
      <c r="G15" s="164">
        <f>VLOOKUP(C15,Лист1!C537:E587,3,0)</f>
        <v>794.04570000000001</v>
      </c>
      <c r="H15" s="235">
        <f t="shared" si="1"/>
        <v>794.04570000000001</v>
      </c>
      <c r="I15" s="149">
        <f t="shared" si="2"/>
        <v>0</v>
      </c>
      <c r="J15" s="149">
        <f>VLOOKUP(C15,Лист1!C536:H670,6,0)</f>
        <v>0</v>
      </c>
      <c r="K15" s="149">
        <f>VLOOKUP(C15,Лист1!C537:I588,7,0)</f>
        <v>0</v>
      </c>
    </row>
    <row r="16" spans="1:13" ht="30" customHeight="1" x14ac:dyDescent="0.2">
      <c r="B16" s="120" t="s">
        <v>870</v>
      </c>
      <c r="C16" s="124" t="s">
        <v>871</v>
      </c>
      <c r="D16" s="142"/>
      <c r="E16" s="144">
        <v>4.9000000000000004</v>
      </c>
      <c r="F16" s="121">
        <v>4</v>
      </c>
      <c r="G16" s="164">
        <f>VLOOKUP(C16,Лист1!C538:E588,3,0)</f>
        <v>1063.0872000000002</v>
      </c>
      <c r="H16" s="235">
        <f t="shared" si="1"/>
        <v>1063.0872000000002</v>
      </c>
      <c r="I16" s="149">
        <f t="shared" si="2"/>
        <v>0</v>
      </c>
      <c r="J16" s="149">
        <f>VLOOKUP(C16,Лист1!C537:H671,6,0)</f>
        <v>0</v>
      </c>
      <c r="K16" s="149">
        <f>VLOOKUP(C16,Лист1!C538:I589,7,0)</f>
        <v>0</v>
      </c>
    </row>
    <row r="17" spans="1:11" ht="30" customHeight="1" x14ac:dyDescent="0.2">
      <c r="B17" s="120" t="s">
        <v>872</v>
      </c>
      <c r="C17" s="124" t="s">
        <v>873</v>
      </c>
      <c r="D17" s="142"/>
      <c r="E17" s="144">
        <v>4.9000000000000004</v>
      </c>
      <c r="F17" s="121">
        <v>4</v>
      </c>
      <c r="G17" s="164">
        <f>VLOOKUP(C17,Лист1!C539:E589,3,0)</f>
        <v>2053.4731199999997</v>
      </c>
      <c r="H17" s="235">
        <f t="shared" si="1"/>
        <v>2053.4731199999997</v>
      </c>
      <c r="I17" s="149">
        <f t="shared" si="2"/>
        <v>0</v>
      </c>
      <c r="J17" s="149">
        <f>VLOOKUP(C17,Лист1!C538:H672,6,0)</f>
        <v>0</v>
      </c>
      <c r="K17" s="149">
        <f>VLOOKUP(C17,Лист1!C539:I590,7,0)</f>
        <v>0</v>
      </c>
    </row>
    <row r="18" spans="1:11" ht="30" customHeight="1" x14ac:dyDescent="0.2">
      <c r="B18" s="120" t="s">
        <v>874</v>
      </c>
      <c r="C18" s="124" t="s">
        <v>875</v>
      </c>
      <c r="D18" s="142"/>
      <c r="E18" s="144">
        <v>4.9000000000000004</v>
      </c>
      <c r="F18" s="121">
        <v>4</v>
      </c>
      <c r="G18" s="164">
        <f>VLOOKUP(C18,Лист1!C540:E590,3,0)</f>
        <v>2859.9668999999999</v>
      </c>
      <c r="H18" s="235">
        <f t="shared" si="1"/>
        <v>2859.9668999999999</v>
      </c>
      <c r="I18" s="149">
        <f t="shared" si="2"/>
        <v>0</v>
      </c>
      <c r="J18" s="149">
        <f>VLOOKUP(C18,Лист1!C539:H673,6,0)</f>
        <v>0</v>
      </c>
      <c r="K18" s="149">
        <f>VLOOKUP(C18,Лист1!C540:I591,7,0)</f>
        <v>0</v>
      </c>
    </row>
    <row r="19" spans="1:11" ht="30" customHeight="1" x14ac:dyDescent="0.2">
      <c r="B19" s="120" t="s">
        <v>876</v>
      </c>
      <c r="C19" s="124" t="s">
        <v>877</v>
      </c>
      <c r="D19" s="142"/>
      <c r="E19" s="144">
        <v>4.9000000000000004</v>
      </c>
      <c r="F19" s="121">
        <v>2</v>
      </c>
      <c r="G19" s="164">
        <f>VLOOKUP(C19,Лист1!C541:E591,3,0)</f>
        <v>3449.8737000000001</v>
      </c>
      <c r="H19" s="235">
        <f t="shared" si="1"/>
        <v>3449.8737000000001</v>
      </c>
      <c r="I19" s="149">
        <f t="shared" si="2"/>
        <v>0</v>
      </c>
      <c r="J19" s="149">
        <f>VLOOKUP(C19,Лист1!C540:H674,6,0)</f>
        <v>0</v>
      </c>
      <c r="K19" s="149">
        <f>VLOOKUP(C19,Лист1!C541:I592,7,0)</f>
        <v>0</v>
      </c>
    </row>
    <row r="20" spans="1:11" ht="30" customHeight="1" x14ac:dyDescent="0.2">
      <c r="B20" s="120" t="s">
        <v>878</v>
      </c>
      <c r="C20" s="124" t="s">
        <v>879</v>
      </c>
      <c r="D20" s="142"/>
      <c r="E20" s="144">
        <v>4.9000000000000004</v>
      </c>
      <c r="F20" s="121">
        <v>2</v>
      </c>
      <c r="G20" s="164">
        <f>VLOOKUP(C20,Лист1!C542:E592,3,0)</f>
        <v>4237.6635000000006</v>
      </c>
      <c r="H20" s="235">
        <f t="shared" si="1"/>
        <v>4237.6635000000006</v>
      </c>
      <c r="I20" s="149">
        <f t="shared" si="2"/>
        <v>0</v>
      </c>
      <c r="J20" s="149">
        <f>VLOOKUP(C20,Лист1!C541:H675,6,0)</f>
        <v>0</v>
      </c>
      <c r="K20" s="149">
        <f>VLOOKUP(C20,Лист1!C542:I593,7,0)</f>
        <v>0</v>
      </c>
    </row>
    <row r="21" spans="1:11" ht="30" customHeight="1" thickBot="1" x14ac:dyDescent="0.25">
      <c r="B21" s="120" t="s">
        <v>880</v>
      </c>
      <c r="C21" s="124" t="s">
        <v>881</v>
      </c>
      <c r="D21" s="143"/>
      <c r="E21" s="144">
        <v>4.9000000000000004</v>
      </c>
      <c r="F21" s="121">
        <v>2</v>
      </c>
      <c r="G21" s="164">
        <f>VLOOKUP(C21,Лист1!C543:E593,3,0)</f>
        <v>5513.8104000000003</v>
      </c>
      <c r="H21" s="235">
        <f t="shared" si="1"/>
        <v>5513.8104000000003</v>
      </c>
      <c r="I21" s="149">
        <f t="shared" si="2"/>
        <v>0</v>
      </c>
      <c r="J21" s="149">
        <f>VLOOKUP(C21,Лист1!C542:H676,6,0)</f>
        <v>0</v>
      </c>
      <c r="K21" s="149">
        <f>VLOOKUP(C21,Лист1!C543:I594,7,0)</f>
        <v>0</v>
      </c>
    </row>
    <row r="22" spans="1:11" ht="4.8" customHeight="1" x14ac:dyDescent="0.2">
      <c r="A22" s="29"/>
      <c r="B22" s="172"/>
      <c r="C22" s="242"/>
      <c r="D22" s="49"/>
      <c r="E22" s="247"/>
      <c r="F22" s="162"/>
      <c r="G22" s="244"/>
      <c r="H22" s="163"/>
      <c r="I22" s="257"/>
      <c r="J22" s="238"/>
      <c r="K22" s="238"/>
    </row>
    <row r="23" spans="1:11" ht="30" customHeight="1" thickBot="1" x14ac:dyDescent="0.25">
      <c r="B23" s="343" t="s">
        <v>1793</v>
      </c>
      <c r="C23" s="344" t="s">
        <v>1792</v>
      </c>
      <c r="D23" s="345"/>
      <c r="E23" s="346">
        <v>4.9000000000000004</v>
      </c>
      <c r="F23" s="347">
        <v>2</v>
      </c>
      <c r="G23" s="348">
        <f>VLOOKUP(C23,Лист1!C:K,3,0)</f>
        <v>419.67967999999996</v>
      </c>
      <c r="H23" s="349">
        <f t="shared" ref="H23" si="3">G23-G23*$H$5</f>
        <v>419.67967999999996</v>
      </c>
      <c r="I23" s="350">
        <f t="shared" ref="I23" si="4">D23*H23</f>
        <v>0</v>
      </c>
      <c r="J23" s="350">
        <f>VLOOKUP(C23,Лист1!C:K,6,0)</f>
        <v>0</v>
      </c>
      <c r="K23" s="350">
        <f>VLOOKUP(C23,Лист1!C:J,7,0)</f>
        <v>0</v>
      </c>
    </row>
    <row r="24" spans="1:11" ht="4.95" customHeight="1" thickBot="1" x14ac:dyDescent="0.25">
      <c r="A24" s="65"/>
      <c r="B24" s="65"/>
      <c r="C24" s="254"/>
      <c r="D24" s="255"/>
      <c r="E24" s="327"/>
      <c r="F24" s="328"/>
      <c r="G24" s="329"/>
      <c r="H24" s="330"/>
      <c r="I24" s="155"/>
      <c r="J24" s="155"/>
      <c r="K24" s="155"/>
    </row>
    <row r="25" spans="1:11" ht="30" customHeight="1" x14ac:dyDescent="0.2">
      <c r="B25" s="120" t="s">
        <v>882</v>
      </c>
      <c r="C25" s="124" t="s">
        <v>883</v>
      </c>
      <c r="D25" s="141"/>
      <c r="E25" s="125">
        <v>2.7</v>
      </c>
      <c r="F25" s="121">
        <v>172</v>
      </c>
      <c r="G25" s="164">
        <f>VLOOKUP(C25,Лист1!C545:E595,3,0)</f>
        <v>57.72</v>
      </c>
      <c r="H25" s="235">
        <f t="shared" si="1"/>
        <v>57.72</v>
      </c>
      <c r="I25" s="149">
        <f t="shared" si="2"/>
        <v>0</v>
      </c>
      <c r="J25" s="149">
        <f>VLOOKUP(C25,Лист1!C544:H678,6,0)</f>
        <v>0</v>
      </c>
      <c r="K25" s="149">
        <f>VLOOKUP(C25,Лист1!C545:I596,7,0)</f>
        <v>0</v>
      </c>
    </row>
    <row r="26" spans="1:11" ht="30" customHeight="1" thickBot="1" x14ac:dyDescent="0.25">
      <c r="B26" s="120" t="s">
        <v>884</v>
      </c>
      <c r="C26" s="124" t="s">
        <v>1224</v>
      </c>
      <c r="D26" s="143"/>
      <c r="E26" s="245">
        <v>4.9000000000000004</v>
      </c>
      <c r="F26" s="204">
        <v>30</v>
      </c>
      <c r="G26" s="164">
        <f>VLOOKUP(C26,Лист1!C546:E596,3,0)</f>
        <v>119.3472</v>
      </c>
      <c r="H26" s="235">
        <f t="shared" si="1"/>
        <v>119.3472</v>
      </c>
      <c r="I26" s="149">
        <f t="shared" si="2"/>
        <v>0</v>
      </c>
      <c r="J26" s="149">
        <f>VLOOKUP(C26,Лист1!C545:H679,6,0)</f>
        <v>0</v>
      </c>
      <c r="K26" s="149">
        <f>VLOOKUP(C26,Лист1!C546:I597,7,0)</f>
        <v>0</v>
      </c>
    </row>
    <row r="27" spans="1:11" ht="30" customHeight="1" thickBot="1" x14ac:dyDescent="0.25">
      <c r="B27" s="343" t="s">
        <v>1763</v>
      </c>
      <c r="C27" s="344" t="s">
        <v>1762</v>
      </c>
      <c r="D27" s="345"/>
      <c r="E27" s="352">
        <v>4.9000000000000004</v>
      </c>
      <c r="F27" s="347">
        <v>20</v>
      </c>
      <c r="G27" s="348">
        <f>VLOOKUP(C27,Лист1!C:K,3,0)</f>
        <v>346.28608000000008</v>
      </c>
      <c r="H27" s="349">
        <f t="shared" ref="H27" si="5">G27-G27*$H$5</f>
        <v>346.28608000000008</v>
      </c>
      <c r="I27" s="350">
        <f t="shared" ref="I27" si="6">D27*H27</f>
        <v>0</v>
      </c>
      <c r="J27" s="350">
        <f>VLOOKUP(C27,Лист1!C:K,6,0)</f>
        <v>0</v>
      </c>
      <c r="K27" s="350">
        <f>VLOOKUP(C27,Лист1!C:K,7,0)</f>
        <v>0</v>
      </c>
    </row>
    <row r="28" spans="1:11" ht="4.95" customHeight="1" thickBot="1" x14ac:dyDescent="0.25">
      <c r="A28" s="29"/>
      <c r="B28" s="172"/>
      <c r="C28" s="242"/>
      <c r="D28" s="49"/>
      <c r="E28" s="247"/>
      <c r="F28" s="162"/>
      <c r="G28" s="244"/>
      <c r="H28" s="163"/>
      <c r="I28" s="150"/>
      <c r="J28" s="257"/>
      <c r="K28" s="238"/>
    </row>
    <row r="29" spans="1:11" ht="30" customHeight="1" x14ac:dyDescent="0.2">
      <c r="B29" s="120" t="s">
        <v>885</v>
      </c>
      <c r="C29" s="124" t="s">
        <v>886</v>
      </c>
      <c r="D29" s="141"/>
      <c r="E29" s="125">
        <v>2.7</v>
      </c>
      <c r="F29" s="121">
        <v>10</v>
      </c>
      <c r="G29" s="164">
        <f>VLOOKUP(C29,Лист1!C548:E598,3,0)</f>
        <v>386.04</v>
      </c>
      <c r="H29" s="235">
        <f t="shared" si="1"/>
        <v>386.04</v>
      </c>
      <c r="I29" s="149">
        <f t="shared" si="2"/>
        <v>0</v>
      </c>
      <c r="J29" s="149">
        <f>VLOOKUP(C29,Лист1!C547:H681,6,0)</f>
        <v>0</v>
      </c>
      <c r="K29" s="149">
        <f>VLOOKUP(C29,Лист1!C548:I599,7,0)</f>
        <v>0</v>
      </c>
    </row>
    <row r="30" spans="1:11" ht="30" customHeight="1" thickBot="1" x14ac:dyDescent="0.25">
      <c r="B30" s="120" t="s">
        <v>887</v>
      </c>
      <c r="C30" s="124" t="s">
        <v>888</v>
      </c>
      <c r="D30" s="143"/>
      <c r="E30" s="250">
        <v>2.7</v>
      </c>
      <c r="F30" s="157">
        <v>1</v>
      </c>
      <c r="G30" s="164">
        <f>VLOOKUP(C30,Лист1!C549:E599,3,0)</f>
        <v>1878.6240000000003</v>
      </c>
      <c r="H30" s="235">
        <f t="shared" si="1"/>
        <v>1878.6240000000003</v>
      </c>
      <c r="I30" s="149">
        <f t="shared" si="2"/>
        <v>0</v>
      </c>
      <c r="J30" s="149">
        <f>VLOOKUP(C30,Лист1!C548:H682,6,0)</f>
        <v>0</v>
      </c>
      <c r="K30" s="149">
        <f>VLOOKUP(C30,Лист1!C549:I600,7,0)</f>
        <v>0</v>
      </c>
    </row>
    <row r="31" spans="1:11" ht="30" customHeight="1" thickBot="1" x14ac:dyDescent="0.25">
      <c r="B31" s="343" t="s">
        <v>1765</v>
      </c>
      <c r="C31" s="344" t="s">
        <v>1764</v>
      </c>
      <c r="D31" s="345"/>
      <c r="E31" s="352">
        <v>2.7</v>
      </c>
      <c r="F31" s="347">
        <v>1</v>
      </c>
      <c r="G31" s="348">
        <f>VLOOKUP(C31,Лист1!C:K,3,0)</f>
        <v>2127.3190399999999</v>
      </c>
      <c r="H31" s="349">
        <f t="shared" ref="H31" si="7">G31-G31*$H$5</f>
        <v>2127.3190399999999</v>
      </c>
      <c r="I31" s="350">
        <f t="shared" ref="I31" si="8">D31*H31</f>
        <v>0</v>
      </c>
      <c r="J31" s="350">
        <f>VLOOKUP(C31,Лист1!C:K,6,0)</f>
        <v>0</v>
      </c>
      <c r="K31" s="350">
        <f>VLOOKUP(C31,Лист1!C:K,7,0)</f>
        <v>0</v>
      </c>
    </row>
    <row r="32" spans="1:11" ht="4.95" customHeight="1" thickBot="1" x14ac:dyDescent="0.25">
      <c r="A32" s="29"/>
      <c r="B32" s="172"/>
      <c r="C32" s="242"/>
      <c r="D32" s="49"/>
      <c r="E32" s="247"/>
      <c r="F32" s="162"/>
      <c r="G32" s="244"/>
      <c r="H32" s="163"/>
      <c r="I32" s="150"/>
      <c r="J32" s="257"/>
      <c r="K32" s="238"/>
    </row>
    <row r="33" spans="1:11" ht="30" customHeight="1" x14ac:dyDescent="0.2">
      <c r="B33" s="120" t="s">
        <v>889</v>
      </c>
      <c r="C33" s="124" t="s">
        <v>890</v>
      </c>
      <c r="D33" s="141"/>
      <c r="E33" s="125">
        <v>2.7</v>
      </c>
      <c r="F33" s="121">
        <v>18</v>
      </c>
      <c r="G33" s="164">
        <f>VLOOKUP(C33,Лист1!C551:E601,3,0)</f>
        <v>510.34</v>
      </c>
      <c r="H33" s="235">
        <f t="shared" si="1"/>
        <v>510.34</v>
      </c>
      <c r="I33" s="149">
        <f t="shared" si="2"/>
        <v>0</v>
      </c>
      <c r="J33" s="149">
        <f>VLOOKUP(C33,Лист1!C550:H684,6,0)</f>
        <v>0</v>
      </c>
      <c r="K33" s="149">
        <f>VLOOKUP(C33,Лист1!C551:I602,7,0)</f>
        <v>0</v>
      </c>
    </row>
    <row r="34" spans="1:11" ht="30" customHeight="1" thickBot="1" x14ac:dyDescent="0.25">
      <c r="B34" s="120" t="s">
        <v>1790</v>
      </c>
      <c r="C34" s="124" t="s">
        <v>1789</v>
      </c>
      <c r="D34" s="143"/>
      <c r="E34" s="250">
        <v>2.7</v>
      </c>
      <c r="F34" s="157">
        <v>1</v>
      </c>
      <c r="G34" s="164">
        <f>VLOOKUP(C34,Лист1!C552:E602,3,0)</f>
        <v>1857.4</v>
      </c>
      <c r="H34" s="235">
        <f t="shared" si="1"/>
        <v>1857.4</v>
      </c>
      <c r="I34" s="149">
        <f t="shared" si="2"/>
        <v>0</v>
      </c>
      <c r="J34" s="149">
        <f>VLOOKUP(C34,Лист1!C551:H685,6,0)</f>
        <v>0</v>
      </c>
      <c r="K34" s="149">
        <f>VLOOKUP(C34,Лист1!C552:I603,7,0)</f>
        <v>0</v>
      </c>
    </row>
    <row r="35" spans="1:11" ht="30" customHeight="1" thickBot="1" x14ac:dyDescent="0.25">
      <c r="B35" s="343" t="s">
        <v>1766</v>
      </c>
      <c r="C35" s="344" t="s">
        <v>1788</v>
      </c>
      <c r="D35" s="345"/>
      <c r="E35" s="352">
        <v>2.7</v>
      </c>
      <c r="F35" s="347">
        <v>1</v>
      </c>
      <c r="G35" s="348">
        <f>VLOOKUP(C35,Лист1!C:K,3,0)</f>
        <v>2064.6707200000001</v>
      </c>
      <c r="H35" s="349">
        <f t="shared" ref="H35" si="9">G35-G35*$H$5</f>
        <v>2064.6707200000001</v>
      </c>
      <c r="I35" s="350">
        <f t="shared" ref="I35" si="10">D35*H35</f>
        <v>0</v>
      </c>
      <c r="J35" s="350">
        <f>VLOOKUP(C35,Лист1!C:K,6,0)</f>
        <v>0</v>
      </c>
      <c r="K35" s="350">
        <f>VLOOKUP(C35,Лист1!C:J,7,0)</f>
        <v>0</v>
      </c>
    </row>
    <row r="36" spans="1:11" ht="4.95" customHeight="1" thickBot="1" x14ac:dyDescent="0.25">
      <c r="A36" s="29"/>
      <c r="B36" s="172"/>
      <c r="C36" s="242"/>
      <c r="D36" s="49"/>
      <c r="E36" s="247"/>
      <c r="F36" s="162"/>
      <c r="G36" s="244"/>
      <c r="H36" s="163"/>
      <c r="I36" s="150"/>
      <c r="J36" s="257"/>
      <c r="K36" s="238"/>
    </row>
    <row r="37" spans="1:11" ht="30" customHeight="1" x14ac:dyDescent="0.2">
      <c r="B37" s="120" t="s">
        <v>891</v>
      </c>
      <c r="C37" s="124" t="s">
        <v>892</v>
      </c>
      <c r="D37" s="141"/>
      <c r="E37" s="258">
        <v>2.7</v>
      </c>
      <c r="F37" s="204">
        <v>60</v>
      </c>
      <c r="G37" s="164">
        <f>VLOOKUP(C37,Лист1!C554:E604,3,0)</f>
        <v>122</v>
      </c>
      <c r="H37" s="235">
        <f t="shared" si="1"/>
        <v>122</v>
      </c>
      <c r="I37" s="149">
        <f t="shared" si="2"/>
        <v>0</v>
      </c>
      <c r="J37" s="149">
        <f>VLOOKUP(C37,Лист1!C553:H687,6,0)</f>
        <v>0</v>
      </c>
      <c r="K37" s="149">
        <f>VLOOKUP(C37,Лист1!C554:I605,7,0)</f>
        <v>0</v>
      </c>
    </row>
    <row r="38" spans="1:11" ht="30" customHeight="1" x14ac:dyDescent="0.2">
      <c r="B38" s="120" t="s">
        <v>893</v>
      </c>
      <c r="C38" s="124" t="s">
        <v>894</v>
      </c>
      <c r="D38" s="142"/>
      <c r="E38" s="258">
        <v>2.7</v>
      </c>
      <c r="F38" s="204">
        <v>60</v>
      </c>
      <c r="G38" s="164">
        <f>VLOOKUP(C38,Лист1!C555:E605,3,0)</f>
        <v>103.34</v>
      </c>
      <c r="H38" s="235">
        <f t="shared" si="1"/>
        <v>103.34</v>
      </c>
      <c r="I38" s="149">
        <f t="shared" si="2"/>
        <v>0</v>
      </c>
      <c r="J38" s="149">
        <f>VLOOKUP(C38,Лист1!C554:H688,6,0)</f>
        <v>0</v>
      </c>
      <c r="K38" s="149">
        <f>VLOOKUP(C38,Лист1!C555:I606,7,0)</f>
        <v>0</v>
      </c>
    </row>
    <row r="39" spans="1:11" ht="30" customHeight="1" x14ac:dyDescent="0.2">
      <c r="B39" s="120" t="s">
        <v>895</v>
      </c>
      <c r="C39" s="124" t="s">
        <v>896</v>
      </c>
      <c r="D39" s="142"/>
      <c r="E39" s="258">
        <v>4.9000000000000004</v>
      </c>
      <c r="F39" s="204">
        <v>20</v>
      </c>
      <c r="G39" s="164">
        <f>VLOOKUP(C39,Лист1!C556:E606,3,0)</f>
        <v>400.00732200000004</v>
      </c>
      <c r="H39" s="235">
        <f t="shared" si="1"/>
        <v>400.00732200000004</v>
      </c>
      <c r="I39" s="149">
        <f t="shared" si="2"/>
        <v>0</v>
      </c>
      <c r="J39" s="149">
        <f>VLOOKUP(C39,Лист1!C555:H689,6,0)</f>
        <v>0</v>
      </c>
      <c r="K39" s="149">
        <f>VLOOKUP(C39,Лист1!C556:I607,7,0)</f>
        <v>0</v>
      </c>
    </row>
    <row r="40" spans="1:11" ht="30" customHeight="1" thickBot="1" x14ac:dyDescent="0.25">
      <c r="B40" s="120" t="s">
        <v>897</v>
      </c>
      <c r="C40" s="124" t="s">
        <v>898</v>
      </c>
      <c r="D40" s="143"/>
      <c r="E40" s="258">
        <v>4.9000000000000004</v>
      </c>
      <c r="F40" s="204">
        <v>20</v>
      </c>
      <c r="G40" s="164">
        <f>VLOOKUP(C40,Лист1!C557:E607,3,0)</f>
        <v>404.27099999999996</v>
      </c>
      <c r="H40" s="235">
        <f t="shared" si="1"/>
        <v>404.27099999999996</v>
      </c>
      <c r="I40" s="149">
        <f t="shared" si="2"/>
        <v>0</v>
      </c>
      <c r="J40" s="149">
        <f>VLOOKUP(C40,Лист1!C556:H690,6,0)</f>
        <v>0</v>
      </c>
      <c r="K40" s="149">
        <f>VLOOKUP(C40,Лист1!C557:I608,7,0)</f>
        <v>0</v>
      </c>
    </row>
    <row r="41" spans="1:11" ht="30" customHeight="1" thickBot="1" x14ac:dyDescent="0.25">
      <c r="B41" s="343" t="s">
        <v>1460</v>
      </c>
      <c r="C41" s="344" t="s">
        <v>1461</v>
      </c>
      <c r="D41" s="345"/>
      <c r="E41" s="346">
        <v>4.9000000000000004</v>
      </c>
      <c r="F41" s="347">
        <v>10</v>
      </c>
      <c r="G41" s="348">
        <f>VLOOKUP(C41,Лист1!C:K,3,0)</f>
        <v>1226.6100000000001</v>
      </c>
      <c r="H41" s="349">
        <f t="shared" ref="H41" si="11">G41-G41*$H$5</f>
        <v>1226.6100000000001</v>
      </c>
      <c r="I41" s="350">
        <f t="shared" ref="I41" si="12">D41*H41</f>
        <v>0</v>
      </c>
      <c r="J41" s="350">
        <f>VLOOKUP(C41,Лист1!C557:H691,6,0)</f>
        <v>0</v>
      </c>
      <c r="K41" s="350">
        <f>VLOOKUP(C41,Лист1!C558:I609,7,0)</f>
        <v>0</v>
      </c>
    </row>
    <row r="42" spans="1:11" ht="4.95" customHeight="1" thickBot="1" x14ac:dyDescent="0.25">
      <c r="A42" s="29"/>
      <c r="B42" s="172"/>
      <c r="C42" s="242"/>
      <c r="D42" s="49"/>
      <c r="E42" s="247"/>
      <c r="F42" s="162"/>
      <c r="G42" s="244"/>
      <c r="H42" s="163"/>
      <c r="I42" s="150"/>
      <c r="J42" s="257"/>
      <c r="K42" s="238"/>
    </row>
    <row r="43" spans="1:11" ht="30" customHeight="1" x14ac:dyDescent="0.2">
      <c r="B43" s="120" t="s">
        <v>899</v>
      </c>
      <c r="C43" s="124" t="s">
        <v>900</v>
      </c>
      <c r="D43" s="141"/>
      <c r="E43" s="125">
        <v>3.4</v>
      </c>
      <c r="F43" s="121">
        <v>4</v>
      </c>
      <c r="G43" s="164">
        <f>VLOOKUP(C43,Лист1!C559:E609,3,0)</f>
        <v>2286.6799999999998</v>
      </c>
      <c r="H43" s="235">
        <f t="shared" si="1"/>
        <v>2286.6799999999998</v>
      </c>
      <c r="I43" s="149">
        <f t="shared" si="2"/>
        <v>0</v>
      </c>
      <c r="J43" s="149">
        <f>VLOOKUP(C43,Лист1!C558:H692,6,0)</f>
        <v>0</v>
      </c>
      <c r="K43" s="149">
        <f>VLOOKUP(C43,Лист1!C559:I610,7,0)</f>
        <v>0</v>
      </c>
    </row>
    <row r="44" spans="1:11" ht="30" customHeight="1" x14ac:dyDescent="0.2">
      <c r="B44" s="120" t="s">
        <v>901</v>
      </c>
      <c r="C44" s="124" t="s">
        <v>902</v>
      </c>
      <c r="D44" s="322"/>
      <c r="E44" s="125">
        <v>4.9000000000000004</v>
      </c>
      <c r="F44" s="121">
        <v>2</v>
      </c>
      <c r="G44" s="164">
        <f>VLOOKUP(C44,Лист1!C560:E610,3,0)</f>
        <v>4909.04</v>
      </c>
      <c r="H44" s="235">
        <f t="shared" si="1"/>
        <v>4909.04</v>
      </c>
      <c r="I44" s="149">
        <f t="shared" si="2"/>
        <v>0</v>
      </c>
      <c r="J44" s="149">
        <f>VLOOKUP(C44,Лист1!C559:H693,6,0)</f>
        <v>0</v>
      </c>
      <c r="K44" s="149">
        <f>VLOOKUP(C44,Лист1!C560:I611,7,0)</f>
        <v>0</v>
      </c>
    </row>
    <row r="45" spans="1:11" ht="30" customHeight="1" thickBot="1" x14ac:dyDescent="0.25">
      <c r="B45" s="343" t="s">
        <v>1740</v>
      </c>
      <c r="C45" s="344" t="s">
        <v>1739</v>
      </c>
      <c r="D45" s="351"/>
      <c r="E45" s="352">
        <v>4.9000000000000004</v>
      </c>
      <c r="F45" s="347">
        <v>2</v>
      </c>
      <c r="G45" s="348">
        <f>VLOOKUP(C45,Лист1!C:K,3,0)</f>
        <v>9446.4</v>
      </c>
      <c r="H45" s="349">
        <f>G45-G45*$H$5</f>
        <v>9446.4</v>
      </c>
      <c r="I45" s="350">
        <f>D45*H45</f>
        <v>0</v>
      </c>
      <c r="J45" s="350">
        <f>VLOOKUP(C45,Лист1!C:J,6,0)</f>
        <v>0</v>
      </c>
      <c r="K45" s="350">
        <f>VLOOKUP(C45,Лист1!C:I,7,0)</f>
        <v>0</v>
      </c>
    </row>
    <row r="46" spans="1:11" ht="4.95" customHeight="1" thickBot="1" x14ac:dyDescent="0.25">
      <c r="A46" s="29"/>
      <c r="B46" s="172"/>
      <c r="C46" s="242"/>
      <c r="D46" s="49"/>
      <c r="E46" s="247"/>
      <c r="F46" s="162"/>
      <c r="G46" s="244"/>
      <c r="H46" s="163"/>
      <c r="I46" s="150"/>
      <c r="J46" s="257"/>
      <c r="K46" s="238"/>
    </row>
    <row r="47" spans="1:11" ht="30" customHeight="1" x14ac:dyDescent="0.2">
      <c r="B47" s="120" t="s">
        <v>903</v>
      </c>
      <c r="C47" s="124" t="s">
        <v>904</v>
      </c>
      <c r="D47" s="141"/>
      <c r="E47" s="250">
        <v>2.7</v>
      </c>
      <c r="F47" s="157">
        <v>40</v>
      </c>
      <c r="G47" s="164">
        <f>VLOOKUP(C47,Лист1!C562:E612,3,0)</f>
        <v>156.78014399999998</v>
      </c>
      <c r="H47" s="235">
        <f t="shared" si="1"/>
        <v>156.78014399999998</v>
      </c>
      <c r="I47" s="149">
        <f t="shared" si="2"/>
        <v>0</v>
      </c>
      <c r="J47" s="149">
        <f>VLOOKUP(C47,Лист1!C561:H695,6,0)</f>
        <v>0</v>
      </c>
      <c r="K47" s="149">
        <f>VLOOKUP(C47,Лист1!C562:I613,7,0)</f>
        <v>0</v>
      </c>
    </row>
    <row r="48" spans="1:11" ht="30" customHeight="1" thickBot="1" x14ac:dyDescent="0.25">
      <c r="B48" s="120" t="s">
        <v>905</v>
      </c>
      <c r="C48" s="124" t="s">
        <v>906</v>
      </c>
      <c r="D48" s="143"/>
      <c r="E48" s="245">
        <v>4.9000000000000004</v>
      </c>
      <c r="F48" s="204">
        <v>12</v>
      </c>
      <c r="G48" s="164">
        <f>VLOOKUP(C48,Лист1!C563:E613,3,0)</f>
        <v>545.55157800000006</v>
      </c>
      <c r="H48" s="235">
        <f t="shared" si="1"/>
        <v>545.55157800000006</v>
      </c>
      <c r="I48" s="149">
        <f t="shared" si="2"/>
        <v>0</v>
      </c>
      <c r="J48" s="149">
        <f>VLOOKUP(C48,Лист1!C562:H701,6,0)</f>
        <v>0</v>
      </c>
      <c r="K48" s="149">
        <f>VLOOKUP(C48,Лист1!C563:I614,7,0)</f>
        <v>0</v>
      </c>
    </row>
    <row r="49" spans="1:11" ht="4.95" customHeight="1" thickBot="1" x14ac:dyDescent="0.25">
      <c r="A49" s="29"/>
      <c r="B49" s="172"/>
      <c r="C49" s="242"/>
      <c r="D49" s="49"/>
      <c r="E49" s="247"/>
      <c r="F49" s="162"/>
      <c r="G49" s="244"/>
      <c r="H49" s="163"/>
      <c r="I49" s="150"/>
      <c r="J49" s="257"/>
      <c r="K49" s="238"/>
    </row>
    <row r="50" spans="1:11" ht="30" customHeight="1" x14ac:dyDescent="0.2">
      <c r="B50" s="120" t="s">
        <v>907</v>
      </c>
      <c r="C50" s="124" t="s">
        <v>908</v>
      </c>
      <c r="D50" s="141"/>
      <c r="E50" s="245">
        <v>2.7</v>
      </c>
      <c r="F50" s="204">
        <v>40</v>
      </c>
      <c r="G50" s="164">
        <f>VLOOKUP(C50,Лист1!C565:E615,3,0)</f>
        <v>121.4469</v>
      </c>
      <c r="H50" s="235">
        <f t="shared" si="1"/>
        <v>121.4469</v>
      </c>
      <c r="I50" s="149">
        <f t="shared" si="2"/>
        <v>0</v>
      </c>
      <c r="J50" s="149">
        <f>VLOOKUP(C50,Лист1!C564:H703,6,0)</f>
        <v>0</v>
      </c>
      <c r="K50" s="149">
        <f>VLOOKUP(C50,Лист1!C565:I616,7,0)</f>
        <v>0</v>
      </c>
    </row>
    <row r="51" spans="1:11" ht="30" customHeight="1" thickBot="1" x14ac:dyDescent="0.25">
      <c r="B51" s="120" t="s">
        <v>909</v>
      </c>
      <c r="C51" s="124" t="s">
        <v>910</v>
      </c>
      <c r="D51" s="143"/>
      <c r="E51" s="245">
        <v>4.9000000000000004</v>
      </c>
      <c r="F51" s="204">
        <v>12</v>
      </c>
      <c r="G51" s="164">
        <f>VLOOKUP(C51,Лист1!C566:E616,3,0)</f>
        <v>578.08476000000019</v>
      </c>
      <c r="H51" s="235">
        <f t="shared" si="1"/>
        <v>578.08476000000019</v>
      </c>
      <c r="I51" s="149">
        <f t="shared" si="2"/>
        <v>0</v>
      </c>
      <c r="J51" s="149">
        <f>VLOOKUP(C51,Лист1!C565:H704,6,0)</f>
        <v>0</v>
      </c>
      <c r="K51" s="149">
        <f>VLOOKUP(C51,Лист1!C566:I617,7,0)</f>
        <v>0</v>
      </c>
    </row>
    <row r="52" spans="1:11" ht="4.95" customHeight="1" thickBot="1" x14ac:dyDescent="0.25">
      <c r="A52" s="29"/>
      <c r="B52" s="172"/>
      <c r="C52" s="242"/>
      <c r="D52" s="49"/>
      <c r="E52" s="247"/>
      <c r="F52" s="162"/>
      <c r="G52" s="244"/>
      <c r="H52" s="163"/>
      <c r="I52" s="150"/>
      <c r="J52" s="257"/>
      <c r="K52" s="238"/>
    </row>
    <row r="53" spans="1:11" ht="30" customHeight="1" x14ac:dyDescent="0.2">
      <c r="B53" s="120" t="s">
        <v>911</v>
      </c>
      <c r="C53" s="124" t="s">
        <v>912</v>
      </c>
      <c r="D53" s="141"/>
      <c r="E53" s="125">
        <v>2.7</v>
      </c>
      <c r="F53" s="121">
        <v>40</v>
      </c>
      <c r="G53" s="164">
        <f>VLOOKUP(C53,Лист1!C568:E618,3,0)</f>
        <v>107.02</v>
      </c>
      <c r="H53" s="235">
        <f t="shared" si="1"/>
        <v>107.02</v>
      </c>
      <c r="I53" s="149">
        <f t="shared" si="2"/>
        <v>0</v>
      </c>
      <c r="J53" s="149">
        <f>VLOOKUP(C53,Лист1!C567:H707,6,0)</f>
        <v>0</v>
      </c>
      <c r="K53" s="149">
        <f>VLOOKUP(C53,Лист1!C568:I619,7,0)</f>
        <v>0</v>
      </c>
    </row>
    <row r="54" spans="1:11" ht="30" customHeight="1" thickBot="1" x14ac:dyDescent="0.25">
      <c r="B54" s="120" t="s">
        <v>913</v>
      </c>
      <c r="C54" s="124" t="s">
        <v>914</v>
      </c>
      <c r="D54" s="143"/>
      <c r="E54" s="245">
        <v>4.9000000000000004</v>
      </c>
      <c r="F54" s="204">
        <v>12</v>
      </c>
      <c r="G54" s="164">
        <f>VLOOKUP(C54,Лист1!C569:E619,3,0)</f>
        <v>424.57769999999999</v>
      </c>
      <c r="H54" s="235">
        <f t="shared" si="1"/>
        <v>424.57769999999999</v>
      </c>
      <c r="I54" s="149">
        <f t="shared" si="2"/>
        <v>0</v>
      </c>
      <c r="J54" s="149">
        <f>VLOOKUP(C54,Лист1!C568:H708,6,0)</f>
        <v>0</v>
      </c>
      <c r="K54" s="149">
        <f>VLOOKUP(C54,Лист1!C569:I620,7,0)</f>
        <v>0</v>
      </c>
    </row>
    <row r="55" spans="1:11" ht="30" customHeight="1" thickBot="1" x14ac:dyDescent="0.25">
      <c r="B55" s="343" t="s">
        <v>1768</v>
      </c>
      <c r="C55" s="344" t="s">
        <v>1767</v>
      </c>
      <c r="D55" s="345"/>
      <c r="E55" s="352">
        <v>4.9000000000000004</v>
      </c>
      <c r="F55" s="347">
        <v>12</v>
      </c>
      <c r="G55" s="348">
        <f>VLOOKUP(C55,Лист1!C:K,3,0)</f>
        <v>1386</v>
      </c>
      <c r="H55" s="349">
        <f t="shared" ref="H55" si="13">G55-G55*$H$5</f>
        <v>1386</v>
      </c>
      <c r="I55" s="350">
        <f t="shared" ref="I55" si="14">D55*H55</f>
        <v>0</v>
      </c>
      <c r="J55" s="350">
        <f>VLOOKUP(C55,Лист1!C:K,6,0)</f>
        <v>0</v>
      </c>
      <c r="K55" s="350">
        <f>VLOOKUP(C55,Лист1!C:K,7,0)</f>
        <v>0</v>
      </c>
    </row>
    <row r="56" spans="1:11" ht="4.95" customHeight="1" thickBot="1" x14ac:dyDescent="0.25">
      <c r="A56" s="29"/>
      <c r="B56" s="172"/>
      <c r="C56" s="242"/>
      <c r="D56" s="49"/>
      <c r="E56" s="247"/>
      <c r="F56" s="162"/>
      <c r="G56" s="244"/>
      <c r="H56" s="163"/>
      <c r="I56" s="150"/>
      <c r="J56" s="257"/>
      <c r="K56" s="238"/>
    </row>
    <row r="57" spans="1:11" ht="30" customHeight="1" x14ac:dyDescent="0.2">
      <c r="B57" s="120" t="s">
        <v>915</v>
      </c>
      <c r="C57" s="124" t="s">
        <v>916</v>
      </c>
      <c r="D57" s="141"/>
      <c r="E57" s="245">
        <v>2.7</v>
      </c>
      <c r="F57" s="204">
        <v>35</v>
      </c>
      <c r="G57" s="164">
        <f>VLOOKUP(C57,Лист1!C571:E621,3,0)</f>
        <v>136.275552</v>
      </c>
      <c r="H57" s="235">
        <f t="shared" si="1"/>
        <v>136.275552</v>
      </c>
      <c r="I57" s="149">
        <f t="shared" si="2"/>
        <v>0</v>
      </c>
      <c r="J57" s="149">
        <f>VLOOKUP(C57,Лист1!C570:H710,6,0)</f>
        <v>0</v>
      </c>
      <c r="K57" s="149">
        <f>VLOOKUP(C57,Лист1!C571:I622,7,0)</f>
        <v>0</v>
      </c>
    </row>
    <row r="58" spans="1:11" ht="30" customHeight="1" thickBot="1" x14ac:dyDescent="0.25">
      <c r="B58" s="120" t="s">
        <v>917</v>
      </c>
      <c r="C58" s="124" t="s">
        <v>918</v>
      </c>
      <c r="D58" s="143"/>
      <c r="E58" s="250">
        <v>2.7</v>
      </c>
      <c r="F58" s="157">
        <v>12</v>
      </c>
      <c r="G58" s="164">
        <f>VLOOKUP(C58,Лист1!C572:E622,3,0)</f>
        <v>640.33199999999999</v>
      </c>
      <c r="H58" s="235">
        <f t="shared" si="1"/>
        <v>640.33199999999999</v>
      </c>
      <c r="I58" s="149">
        <f t="shared" si="2"/>
        <v>0</v>
      </c>
      <c r="J58" s="149">
        <f>VLOOKUP(C58,Лист1!C571:H711,6,0)</f>
        <v>0</v>
      </c>
      <c r="K58" s="149">
        <f>VLOOKUP(C58,Лист1!C572:I623,7,0)</f>
        <v>0</v>
      </c>
    </row>
    <row r="59" spans="1:11" ht="4.95" customHeight="1" thickBot="1" x14ac:dyDescent="0.25">
      <c r="A59" s="29"/>
      <c r="B59" s="172"/>
      <c r="C59" s="242"/>
      <c r="D59" s="49"/>
      <c r="E59" s="247"/>
      <c r="F59" s="162"/>
      <c r="G59" s="244"/>
      <c r="H59" s="163"/>
      <c r="I59" s="150"/>
      <c r="J59" s="257"/>
      <c r="K59" s="238"/>
    </row>
    <row r="60" spans="1:11" ht="30" customHeight="1" x14ac:dyDescent="0.2">
      <c r="B60" s="120" t="s">
        <v>919</v>
      </c>
      <c r="C60" s="124" t="s">
        <v>920</v>
      </c>
      <c r="D60" s="141"/>
      <c r="E60" s="125">
        <v>2.7</v>
      </c>
      <c r="F60" s="121">
        <v>34</v>
      </c>
      <c r="G60" s="164">
        <f>VLOOKUP(C60,Лист1!C574:E635,3,0)</f>
        <v>119.9</v>
      </c>
      <c r="H60" s="235">
        <f t="shared" si="1"/>
        <v>119.9</v>
      </c>
      <c r="I60" s="149">
        <f t="shared" si="2"/>
        <v>0</v>
      </c>
      <c r="J60" s="149">
        <f>VLOOKUP(C60,Лист1!C573:H713,6,0)</f>
        <v>0</v>
      </c>
      <c r="K60" s="149">
        <f>VLOOKUP(C60,Лист1!C574:I635,7,0)</f>
        <v>0</v>
      </c>
    </row>
    <row r="61" spans="1:11" ht="30" customHeight="1" thickBot="1" x14ac:dyDescent="0.25">
      <c r="B61" s="120" t="s">
        <v>921</v>
      </c>
      <c r="C61" s="124" t="s">
        <v>922</v>
      </c>
      <c r="D61" s="143"/>
      <c r="E61" s="245">
        <v>4.9000000000000004</v>
      </c>
      <c r="F61" s="204">
        <v>12</v>
      </c>
      <c r="G61" s="164">
        <f>VLOOKUP(C61,Лист1!C575:E635,3,0)</f>
        <v>510.72</v>
      </c>
      <c r="H61" s="235">
        <f t="shared" si="1"/>
        <v>510.72</v>
      </c>
      <c r="I61" s="149">
        <f t="shared" si="2"/>
        <v>0</v>
      </c>
      <c r="J61" s="149">
        <f>VLOOKUP(C61,Лист1!C574:H714,6,0)</f>
        <v>0</v>
      </c>
      <c r="K61" s="149">
        <f>VLOOKUP(C61,Лист1!C575:I635,7,0)</f>
        <v>0</v>
      </c>
    </row>
    <row r="62" spans="1:11" ht="30" customHeight="1" thickBot="1" x14ac:dyDescent="0.25">
      <c r="B62" s="343" t="s">
        <v>1462</v>
      </c>
      <c r="C62" s="344" t="s">
        <v>1463</v>
      </c>
      <c r="D62" s="345"/>
      <c r="E62" s="352">
        <v>4.9000000000000004</v>
      </c>
      <c r="F62" s="347">
        <v>12</v>
      </c>
      <c r="G62" s="348">
        <f>VLOOKUP(C62,Лист1!C:K,3,0)</f>
        <v>1534.3020000000001</v>
      </c>
      <c r="H62" s="349">
        <f t="shared" ref="H62" si="15">G62-G62*$H$5</f>
        <v>1534.3020000000001</v>
      </c>
      <c r="I62" s="350">
        <f t="shared" ref="I62" si="16">D62*H62</f>
        <v>0</v>
      </c>
      <c r="J62" s="350">
        <f>VLOOKUP(C62,Лист1!C575:H715,6,0)</f>
        <v>0</v>
      </c>
      <c r="K62" s="350">
        <f>VLOOKUP(C62,Лист1!C576:I636,7,0)</f>
        <v>0</v>
      </c>
    </row>
    <row r="63" spans="1:11" ht="4.95" customHeight="1" thickBot="1" x14ac:dyDescent="0.25">
      <c r="A63" s="29"/>
      <c r="B63" s="172"/>
      <c r="C63" s="242"/>
      <c r="D63" s="49"/>
      <c r="E63" s="247"/>
      <c r="F63" s="162"/>
      <c r="G63" s="244"/>
      <c r="H63" s="163"/>
      <c r="I63" s="150"/>
      <c r="J63" s="257"/>
      <c r="K63" s="238"/>
    </row>
    <row r="64" spans="1:11" ht="30" customHeight="1" thickBot="1" x14ac:dyDescent="0.25">
      <c r="B64" s="120" t="s">
        <v>923</v>
      </c>
      <c r="C64" s="124" t="s">
        <v>924</v>
      </c>
      <c r="D64" s="246"/>
      <c r="E64" s="245">
        <v>4.9000000000000004</v>
      </c>
      <c r="F64" s="204">
        <v>30</v>
      </c>
      <c r="G64" s="164">
        <f>VLOOKUP(C64,Лист1!C577:E635,3,0)</f>
        <v>314.65759499999996</v>
      </c>
      <c r="H64" s="235">
        <f t="shared" si="1"/>
        <v>314.65759499999996</v>
      </c>
      <c r="I64" s="149">
        <f t="shared" si="2"/>
        <v>0</v>
      </c>
      <c r="J64" s="149">
        <f>VLOOKUP(C64,Лист1!C576:H716,6,0)</f>
        <v>0</v>
      </c>
      <c r="K64" s="149">
        <f>VLOOKUP(C64,Лист1!C577:I635,7,0)</f>
        <v>0</v>
      </c>
    </row>
    <row r="65" spans="1:11" ht="30" customHeight="1" thickBot="1" x14ac:dyDescent="0.25">
      <c r="B65" s="343" t="s">
        <v>1770</v>
      </c>
      <c r="C65" s="344" t="s">
        <v>1769</v>
      </c>
      <c r="D65" s="353"/>
      <c r="E65" s="352">
        <v>4.9000000000000004</v>
      </c>
      <c r="F65" s="347">
        <v>30</v>
      </c>
      <c r="G65" s="348">
        <f>VLOOKUP(C65,Лист1!C:K,3,0)</f>
        <v>1120</v>
      </c>
      <c r="H65" s="349">
        <f t="shared" ref="H65" si="17">G65-G65*$H$5</f>
        <v>1120</v>
      </c>
      <c r="I65" s="350">
        <f t="shared" ref="I65" si="18">D65*H65</f>
        <v>0</v>
      </c>
      <c r="J65" s="350">
        <f>VLOOKUP(C65,Лист1!C:K,6,0)</f>
        <v>0</v>
      </c>
      <c r="K65" s="350">
        <f>VLOOKUP(C65,Лист1!C:K,7,0)</f>
        <v>0</v>
      </c>
    </row>
    <row r="66" spans="1:11" ht="4.95" customHeight="1" thickBot="1" x14ac:dyDescent="0.25">
      <c r="A66" s="29"/>
      <c r="B66" s="172"/>
      <c r="C66" s="242"/>
      <c r="D66" s="49"/>
      <c r="E66" s="247"/>
      <c r="F66" s="162"/>
      <c r="G66" s="244"/>
      <c r="H66" s="163"/>
      <c r="I66" s="150"/>
      <c r="J66" s="257"/>
      <c r="K66" s="238"/>
    </row>
    <row r="67" spans="1:11" ht="30" customHeight="1" x14ac:dyDescent="0.2">
      <c r="B67" s="120" t="s">
        <v>925</v>
      </c>
      <c r="C67" s="124" t="s">
        <v>926</v>
      </c>
      <c r="D67" s="141"/>
      <c r="E67" s="125">
        <v>2.7</v>
      </c>
      <c r="F67" s="121">
        <v>24</v>
      </c>
      <c r="G67" s="164">
        <f>VLOOKUP(C67,Лист1!C579:E635,3,0)</f>
        <v>224.52</v>
      </c>
      <c r="H67" s="235">
        <f t="shared" si="1"/>
        <v>224.52</v>
      </c>
      <c r="I67" s="149">
        <f t="shared" si="2"/>
        <v>0</v>
      </c>
      <c r="J67" s="149">
        <f>VLOOKUP(C67,Лист1!C578:H718,6,0)</f>
        <v>0</v>
      </c>
      <c r="K67" s="149">
        <f>VLOOKUP(C67,Лист1!C579:I635,7,0)</f>
        <v>0</v>
      </c>
    </row>
    <row r="68" spans="1:11" ht="30" customHeight="1" thickBot="1" x14ac:dyDescent="0.25">
      <c r="B68" s="120" t="s">
        <v>927</v>
      </c>
      <c r="C68" s="124" t="s">
        <v>928</v>
      </c>
      <c r="D68" s="143"/>
      <c r="E68" s="125">
        <v>4.9000000000000004</v>
      </c>
      <c r="F68" s="121">
        <v>10</v>
      </c>
      <c r="G68" s="164">
        <f>VLOOKUP(C68,Лист1!C580:E635,3,0)</f>
        <v>1051.6971960000003</v>
      </c>
      <c r="H68" s="235">
        <f t="shared" si="1"/>
        <v>1051.6971960000003</v>
      </c>
      <c r="I68" s="149">
        <f t="shared" si="2"/>
        <v>0</v>
      </c>
      <c r="J68" s="149">
        <f>VLOOKUP(C68,Лист1!C579:H719,6,0)</f>
        <v>0</v>
      </c>
      <c r="K68" s="149">
        <f>VLOOKUP(C68,Лист1!C580:I635,7,0)</f>
        <v>0</v>
      </c>
    </row>
    <row r="69" spans="1:11" ht="30" customHeight="1" thickBot="1" x14ac:dyDescent="0.25">
      <c r="B69" s="343" t="s">
        <v>1772</v>
      </c>
      <c r="C69" s="344" t="s">
        <v>1771</v>
      </c>
      <c r="D69" s="345"/>
      <c r="E69" s="352">
        <v>4.9000000000000004</v>
      </c>
      <c r="F69" s="347">
        <v>10</v>
      </c>
      <c r="G69" s="348">
        <f>VLOOKUP(C69,Лист1!C:K,3,0)</f>
        <v>3368.6374400000004</v>
      </c>
      <c r="H69" s="349">
        <f t="shared" ref="H69" si="19">G69-G69*$H$5</f>
        <v>3368.6374400000004</v>
      </c>
      <c r="I69" s="350">
        <f t="shared" ref="I69" si="20">D69*H69</f>
        <v>0</v>
      </c>
      <c r="J69" s="350">
        <f>VLOOKUP(C69,Лист1!C:K,6,0)</f>
        <v>0</v>
      </c>
      <c r="K69" s="350">
        <f>VLOOKUP(C69,Лист1!C:K,7,0)</f>
        <v>0</v>
      </c>
    </row>
    <row r="70" spans="1:11" ht="4.95" customHeight="1" thickBot="1" x14ac:dyDescent="0.25">
      <c r="A70" s="29"/>
      <c r="B70" s="172"/>
      <c r="C70" s="242"/>
      <c r="D70" s="49"/>
      <c r="E70" s="247"/>
      <c r="F70" s="162"/>
      <c r="G70" s="244"/>
      <c r="H70" s="163"/>
      <c r="I70" s="150"/>
      <c r="J70" s="257"/>
      <c r="K70" s="238"/>
    </row>
    <row r="71" spans="1:11" ht="30" customHeight="1" x14ac:dyDescent="0.2">
      <c r="B71" s="120" t="s">
        <v>929</v>
      </c>
      <c r="C71" s="124" t="s">
        <v>930</v>
      </c>
      <c r="D71" s="354"/>
      <c r="E71" s="125">
        <v>2.7</v>
      </c>
      <c r="F71" s="121">
        <v>16</v>
      </c>
      <c r="G71" s="164">
        <f>VLOOKUP(C71,Лист1!C582:E635,3,0)</f>
        <v>216.04</v>
      </c>
      <c r="H71" s="235">
        <f t="shared" si="1"/>
        <v>216.04</v>
      </c>
      <c r="I71" s="149">
        <f t="shared" si="2"/>
        <v>0</v>
      </c>
      <c r="J71" s="149">
        <f>VLOOKUP(C71,Лист1!C581:H721,6,0)</f>
        <v>0</v>
      </c>
      <c r="K71" s="149">
        <f>VLOOKUP(C71,Лист1!C582:I636,7,0)</f>
        <v>0</v>
      </c>
    </row>
    <row r="72" spans="1:11" ht="30" customHeight="1" x14ac:dyDescent="0.2">
      <c r="B72" s="120" t="s">
        <v>931</v>
      </c>
      <c r="C72" s="124" t="s">
        <v>932</v>
      </c>
      <c r="D72" s="355"/>
      <c r="E72" s="250">
        <v>2.7</v>
      </c>
      <c r="F72" s="157">
        <v>20</v>
      </c>
      <c r="G72" s="164">
        <f>VLOOKUP(C72,Лист1!C583:E636,3,0)</f>
        <v>734.79780000000017</v>
      </c>
      <c r="H72" s="235">
        <f t="shared" si="1"/>
        <v>734.79780000000017</v>
      </c>
      <c r="I72" s="149">
        <f t="shared" si="2"/>
        <v>0</v>
      </c>
      <c r="J72" s="149">
        <f>VLOOKUP(C72,Лист1!C582:H722,6,0)</f>
        <v>0</v>
      </c>
      <c r="K72" s="149">
        <f>VLOOKUP(C72,Лист1!C583:I637,7,0)</f>
        <v>0</v>
      </c>
    </row>
    <row r="73" spans="1:11" ht="30" customHeight="1" x14ac:dyDescent="0.2">
      <c r="B73" s="120" t="s">
        <v>933</v>
      </c>
      <c r="C73" s="124" t="s">
        <v>934</v>
      </c>
      <c r="D73" s="356"/>
      <c r="E73" s="250">
        <v>2.7</v>
      </c>
      <c r="F73" s="157">
        <v>20</v>
      </c>
      <c r="G73" s="164">
        <f>VLOOKUP(C73,Лист1!C584:E637,3,0)</f>
        <v>868.9824000000001</v>
      </c>
      <c r="H73" s="235">
        <f t="shared" si="1"/>
        <v>868.9824000000001</v>
      </c>
      <c r="I73" s="149">
        <f t="shared" si="2"/>
        <v>0</v>
      </c>
      <c r="J73" s="149">
        <f>VLOOKUP(C73,Лист1!C583:H723,6,0)</f>
        <v>0</v>
      </c>
      <c r="K73" s="149">
        <f>VLOOKUP(C73,Лист1!C584:I638,7,0)</f>
        <v>0</v>
      </c>
    </row>
    <row r="74" spans="1:11" ht="30" customHeight="1" x14ac:dyDescent="0.2">
      <c r="B74" s="343" t="s">
        <v>1774</v>
      </c>
      <c r="C74" s="344" t="s">
        <v>1773</v>
      </c>
      <c r="D74" s="357"/>
      <c r="E74" s="352">
        <v>2.7</v>
      </c>
      <c r="F74" s="347">
        <v>20</v>
      </c>
      <c r="G74" s="348">
        <f>VLOOKUP(C74,Лист1!C:K,3,0)</f>
        <v>1871.2064000000003</v>
      </c>
      <c r="H74" s="349">
        <f t="shared" ref="H74:H76" si="21">G74-G74*$H$5</f>
        <v>1871.2064000000003</v>
      </c>
      <c r="I74" s="350">
        <f t="shared" ref="I74:I76" si="22">D74*H74</f>
        <v>0</v>
      </c>
      <c r="J74" s="350">
        <f>VLOOKUP(C74,Лист1!C:K,6,0)</f>
        <v>0</v>
      </c>
      <c r="K74" s="350">
        <f>VLOOKUP(C74,Лист1!C:K,7,0)</f>
        <v>0</v>
      </c>
    </row>
    <row r="75" spans="1:11" ht="30" customHeight="1" x14ac:dyDescent="0.2">
      <c r="B75" s="343" t="s">
        <v>1776</v>
      </c>
      <c r="C75" s="344" t="s">
        <v>1775</v>
      </c>
      <c r="D75" s="357"/>
      <c r="E75" s="352">
        <v>2.7</v>
      </c>
      <c r="F75" s="347">
        <v>20</v>
      </c>
      <c r="G75" s="348">
        <f>VLOOKUP(C75,Лист1!C:K,3,0)</f>
        <v>2566.8000000000002</v>
      </c>
      <c r="H75" s="349">
        <f t="shared" si="21"/>
        <v>2566.8000000000002</v>
      </c>
      <c r="I75" s="350">
        <f t="shared" si="22"/>
        <v>0</v>
      </c>
      <c r="J75" s="350">
        <f>VLOOKUP(C75,Лист1!C:K,6,0)</f>
        <v>0</v>
      </c>
      <c r="K75" s="350">
        <f>VLOOKUP(C75,Лист1!C:K,7,0)</f>
        <v>0</v>
      </c>
    </row>
    <row r="76" spans="1:11" ht="30" customHeight="1" thickBot="1" x14ac:dyDescent="0.25">
      <c r="B76" s="343" t="s">
        <v>1778</v>
      </c>
      <c r="C76" s="344" t="s">
        <v>1777</v>
      </c>
      <c r="D76" s="358"/>
      <c r="E76" s="352">
        <v>2.7</v>
      </c>
      <c r="F76" s="347">
        <v>20</v>
      </c>
      <c r="G76" s="348">
        <f>VLOOKUP(C76,Лист1!C:K,3,0)</f>
        <v>2845.8</v>
      </c>
      <c r="H76" s="349">
        <f t="shared" si="21"/>
        <v>2845.8</v>
      </c>
      <c r="I76" s="350">
        <f t="shared" si="22"/>
        <v>0</v>
      </c>
      <c r="J76" s="350">
        <f>VLOOKUP(C76,Лист1!C:K,6,0)</f>
        <v>0</v>
      </c>
      <c r="K76" s="350">
        <f>VLOOKUP(C76,Лист1!C:K,7,0)</f>
        <v>0</v>
      </c>
    </row>
    <row r="77" spans="1:11" ht="4.95" customHeight="1" thickBot="1" x14ac:dyDescent="0.25">
      <c r="A77" s="29"/>
      <c r="B77" s="172"/>
      <c r="C77" s="242"/>
      <c r="D77" s="49"/>
      <c r="E77" s="247"/>
      <c r="F77" s="162"/>
      <c r="G77" s="244"/>
      <c r="H77" s="163"/>
      <c r="I77" s="150"/>
      <c r="J77" s="257"/>
      <c r="K77" s="238"/>
    </row>
    <row r="78" spans="1:11" ht="30" customHeight="1" x14ac:dyDescent="0.2">
      <c r="B78" s="120" t="s">
        <v>935</v>
      </c>
      <c r="C78" s="124" t="s">
        <v>936</v>
      </c>
      <c r="D78" s="359"/>
      <c r="E78" s="125">
        <v>2.7</v>
      </c>
      <c r="F78" s="121">
        <v>16</v>
      </c>
      <c r="G78" s="164">
        <f>VLOOKUP(C78,Лист1!C573:E587,3,0)</f>
        <v>216.04</v>
      </c>
      <c r="H78" s="235">
        <f t="shared" si="1"/>
        <v>216.04</v>
      </c>
      <c r="I78" s="149">
        <f t="shared" si="2"/>
        <v>0</v>
      </c>
      <c r="J78" s="149">
        <f>VLOOKUP(C78,Лист1!C585:H725,6,0)</f>
        <v>0</v>
      </c>
      <c r="K78" s="149">
        <f>VLOOKUP(C78,Лист1!C582:I588,7,0)</f>
        <v>0</v>
      </c>
    </row>
    <row r="79" spans="1:11" ht="30" customHeight="1" x14ac:dyDescent="0.2">
      <c r="B79" s="120" t="s">
        <v>937</v>
      </c>
      <c r="C79" s="124" t="s">
        <v>938</v>
      </c>
      <c r="D79" s="360"/>
      <c r="E79" s="250">
        <v>2.7</v>
      </c>
      <c r="F79" s="157">
        <v>20</v>
      </c>
      <c r="G79" s="164">
        <f>VLOOKUP(C79,Лист1!C574:E588,3,0)</f>
        <v>683.3619540000002</v>
      </c>
      <c r="H79" s="235">
        <f t="shared" si="1"/>
        <v>683.3619540000002</v>
      </c>
      <c r="I79" s="149">
        <f t="shared" si="2"/>
        <v>0</v>
      </c>
      <c r="J79" s="149">
        <f>VLOOKUP(C79,Лист1!C586:H726,6,0)</f>
        <v>0</v>
      </c>
      <c r="K79" s="149">
        <f>VLOOKUP(C79,Лист1!C583:I589,7,0)</f>
        <v>0</v>
      </c>
    </row>
    <row r="80" spans="1:11" ht="30" customHeight="1" x14ac:dyDescent="0.2">
      <c r="B80" s="120" t="s">
        <v>939</v>
      </c>
      <c r="C80" s="124" t="s">
        <v>940</v>
      </c>
      <c r="D80" s="360"/>
      <c r="E80" s="250">
        <v>2.7</v>
      </c>
      <c r="F80" s="157">
        <v>20</v>
      </c>
      <c r="G80" s="164">
        <f>VLOOKUP(C80,Лист1!C575:E589,3,0)</f>
        <v>808.15363200000013</v>
      </c>
      <c r="H80" s="235">
        <f t="shared" si="1"/>
        <v>808.15363200000013</v>
      </c>
      <c r="I80" s="149">
        <f t="shared" si="2"/>
        <v>0</v>
      </c>
      <c r="J80" s="149">
        <f>VLOOKUP(C80,Лист1!C587:H727,6,0)</f>
        <v>0</v>
      </c>
      <c r="K80" s="149">
        <f>VLOOKUP(C80,Лист1!C584:I590,7,0)</f>
        <v>0</v>
      </c>
    </row>
    <row r="81" spans="1:11" ht="30" customHeight="1" x14ac:dyDescent="0.2">
      <c r="B81" s="343" t="s">
        <v>1784</v>
      </c>
      <c r="C81" s="344" t="s">
        <v>1783</v>
      </c>
      <c r="D81" s="357"/>
      <c r="E81" s="352">
        <v>2.7</v>
      </c>
      <c r="F81" s="347">
        <v>20</v>
      </c>
      <c r="G81" s="348">
        <f>VLOOKUP(C81,Лист1!C:K,3,0)</f>
        <v>1715.2235520000004</v>
      </c>
      <c r="H81" s="349">
        <f t="shared" ref="H81:H83" si="23">G81-G81*$H$5</f>
        <v>1715.2235520000004</v>
      </c>
      <c r="I81" s="350">
        <f t="shared" ref="I81:I83" si="24">D81*H81</f>
        <v>0</v>
      </c>
      <c r="J81" s="350">
        <f>VLOOKUP(C81,Лист1!C:K,6,0)</f>
        <v>0</v>
      </c>
      <c r="K81" s="350">
        <f>VLOOKUP(C81,Лист1!C:K,7,0)</f>
        <v>0</v>
      </c>
    </row>
    <row r="82" spans="1:11" ht="30" customHeight="1" x14ac:dyDescent="0.2">
      <c r="B82" s="343" t="s">
        <v>1782</v>
      </c>
      <c r="C82" s="344" t="s">
        <v>1781</v>
      </c>
      <c r="D82" s="357"/>
      <c r="E82" s="352">
        <v>2.7</v>
      </c>
      <c r="F82" s="347">
        <v>20</v>
      </c>
      <c r="G82" s="348">
        <f>VLOOKUP(C82,Лист1!C:K,3,0)</f>
        <v>2438.0262480000001</v>
      </c>
      <c r="H82" s="349">
        <f t="shared" si="23"/>
        <v>2438.0262480000001</v>
      </c>
      <c r="I82" s="350">
        <f t="shared" si="24"/>
        <v>0</v>
      </c>
      <c r="J82" s="350">
        <f>VLOOKUP(C82,Лист1!C:K,6,0)</f>
        <v>0</v>
      </c>
      <c r="K82" s="350">
        <f>VLOOKUP(C82,Лист1!C:K,7,0)</f>
        <v>0</v>
      </c>
    </row>
    <row r="83" spans="1:11" ht="30" customHeight="1" thickBot="1" x14ac:dyDescent="0.25">
      <c r="B83" s="343" t="s">
        <v>1780</v>
      </c>
      <c r="C83" s="344" t="s">
        <v>1779</v>
      </c>
      <c r="D83" s="358"/>
      <c r="E83" s="352">
        <v>2.7</v>
      </c>
      <c r="F83" s="347">
        <v>20</v>
      </c>
      <c r="G83" s="348">
        <f>VLOOKUP(C83,Лист1!C:K,3,0)</f>
        <v>2500</v>
      </c>
      <c r="H83" s="349">
        <f t="shared" si="23"/>
        <v>2500</v>
      </c>
      <c r="I83" s="350">
        <f t="shared" si="24"/>
        <v>0</v>
      </c>
      <c r="J83" s="350">
        <f>VLOOKUP(C83,Лист1!C:K,6,0)</f>
        <v>0</v>
      </c>
      <c r="K83" s="350">
        <f>VLOOKUP(C83,Лист1!C:K,7,0)</f>
        <v>0</v>
      </c>
    </row>
    <row r="84" spans="1:11" ht="4.95" customHeight="1" x14ac:dyDescent="0.2">
      <c r="A84" s="31"/>
      <c r="B84" s="35"/>
      <c r="C84" s="233"/>
      <c r="D84" s="55"/>
      <c r="E84" s="55"/>
      <c r="F84" s="55"/>
      <c r="G84" s="55"/>
      <c r="H84" s="55"/>
      <c r="I84" s="55"/>
      <c r="J84" s="36"/>
      <c r="K84" s="35"/>
    </row>
  </sheetData>
  <sheetProtection algorithmName="SHA-512" hashValue="9jtjX2y67yoNxPUtfxhSyRO2kLKxDUwY1YprsyHPKRGCai8Oypel/LJu7qjCKrV8Fhs7d97WYTTMUI8vaHmeUw==" saltValue="UWbJkMiPUsvp+w+gyeQ5wQ==" spinCount="100000" sheet="1" formatCells="0" formatColumns="0" formatRows="0" insertColumns="0" insertRows="0" insertHyperlinks="0" deleteColumns="0" deleteRows="0" sort="0" autoFilter="0" pivotTables="0"/>
  <mergeCells count="4">
    <mergeCell ref="H2:H4"/>
    <mergeCell ref="I2:I4"/>
    <mergeCell ref="J2:J4"/>
    <mergeCell ref="K2:K4"/>
  </mergeCells>
  <conditionalFormatting sqref="I6:K22 I24:K83">
    <cfRule type="cellIs" dxfId="5" priority="2" operator="equal">
      <formula>0</formula>
    </cfRule>
  </conditionalFormatting>
  <conditionalFormatting sqref="I23:K23">
    <cfRule type="cellIs" dxfId="4" priority="1" operator="equal">
      <formula>0</formula>
    </cfRule>
  </conditionalFormatting>
  <pageMargins left="0.7" right="0.7" top="0.75" bottom="0.75" header="0.3" footer="0.3"/>
  <pageSetup paperSize="9" scale="61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10</vt:lpstr>
      <vt:lpstr>9</vt:lpstr>
      <vt:lpstr>11</vt:lpstr>
      <vt:lpstr>12</vt:lpstr>
      <vt:lpstr>Лист1</vt:lpstr>
      <vt:lpstr>'1'!Область_печати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Хозяин</dc:creator>
  <cp:lastModifiedBy>Пользователь</cp:lastModifiedBy>
  <cp:lastPrinted>2021-11-24T05:26:45Z</cp:lastPrinted>
  <dcterms:created xsi:type="dcterms:W3CDTF">2018-05-17T09:47:15Z</dcterms:created>
  <dcterms:modified xsi:type="dcterms:W3CDTF">2022-09-06T03:05:47Z</dcterms:modified>
</cp:coreProperties>
</file>